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05" yWindow="-105" windowWidth="13065" windowHeight="5625" tabRatio="961" firstSheet="10" activeTab="17"/>
  </bookViews>
  <sheets>
    <sheet name="Inspection63" sheetId="42" r:id="rId1"/>
    <sheet name="Inspection63 (2)" sheetId="59" r:id="rId2"/>
    <sheet name="Inspection50" sheetId="45" r:id="rId3"/>
    <sheet name="Inspection50 (2)" sheetId="60" r:id="rId4"/>
    <sheet name="Inspection 40" sheetId="41" r:id="rId5"/>
    <sheet name="Inspection 32" sheetId="40" r:id="rId6"/>
    <sheet name="Inspection 32 (2)" sheetId="61" r:id="rId7"/>
    <sheet name="Inspection 25" sheetId="39" r:id="rId8"/>
    <sheet name="Inspection 25 (2)" sheetId="62" r:id="rId9"/>
    <sheet name="Inspection -20" sheetId="34" r:id="rId10"/>
    <sheet name="Inspection -20 (2)" sheetId="63" r:id="rId11"/>
    <sheet name="Wall Thickness" sheetId="5" r:id="rId12"/>
    <sheet name="Ovality" sheetId="2" r:id="rId13"/>
    <sheet name="Diameter" sheetId="6" r:id="rId14"/>
    <sheet name="Density" sheetId="48" r:id="rId15"/>
    <sheet name="Longutudinal Reversion " sheetId="46" r:id="rId16"/>
    <sheet name="Elongation at Break" sheetId="47" r:id="rId17"/>
    <sheet name="Melt Mass Flow (2)" sheetId="58" r:id="rId18"/>
    <sheet name="Melt Mass Flow" sheetId="57" r:id="rId19"/>
    <sheet name="Sheet1" sheetId="64" r:id="rId20"/>
  </sheets>
  <definedNames>
    <definedName name="_xlnm.Print_Area" localSheetId="14">Density!$A$1:$E$47</definedName>
    <definedName name="_xlnm.Print_Area" localSheetId="13">Diameter!$A$1:$L$41</definedName>
    <definedName name="_xlnm.Print_Area" localSheetId="16">'Elongation at Break'!$A$1:$H$39</definedName>
    <definedName name="_xlnm.Print_Area" localSheetId="9">'Inspection -20'!$A$1:$I$49</definedName>
    <definedName name="_xlnm.Print_Area" localSheetId="10">'Inspection -20 (2)'!$A$1:$I$49</definedName>
    <definedName name="_xlnm.Print_Area" localSheetId="7">'Inspection 25'!$A$1:$I$49</definedName>
    <definedName name="_xlnm.Print_Area" localSheetId="8">'Inspection 25 (2)'!$A$1:$I$49</definedName>
    <definedName name="_xlnm.Print_Area" localSheetId="5">'Inspection 32'!$A$1:$I$48</definedName>
    <definedName name="_xlnm.Print_Area" localSheetId="6">'Inspection 32 (2)'!$A$1:$I$48</definedName>
    <definedName name="_xlnm.Print_Area" localSheetId="4">'Inspection 40'!$A$1:$I$49</definedName>
    <definedName name="_xlnm.Print_Area" localSheetId="2">Inspection50!$A$1:$I$48</definedName>
    <definedName name="_xlnm.Print_Area" localSheetId="3">'Inspection50 (2)'!$A$1:$I$43</definedName>
    <definedName name="_xlnm.Print_Area" localSheetId="0">Inspection63!$A$1:$I$48</definedName>
    <definedName name="_xlnm.Print_Area" localSheetId="1">'Inspection63 (2)'!$A$1:$I$43</definedName>
    <definedName name="_xlnm.Print_Area" localSheetId="15">'Longutudinal Reversion '!$A$1:$I$89</definedName>
    <definedName name="_xlnm.Print_Area" localSheetId="18">'Melt Mass Flow'!$A$1:$I$21</definedName>
    <definedName name="_xlnm.Print_Area" localSheetId="17">'Melt Mass Flow (2)'!$A$1:$G$35</definedName>
    <definedName name="_xlnm.Print_Area" localSheetId="12">Ovality!$A$1:$M$41</definedName>
    <definedName name="_xlnm.Print_Area" localSheetId="19">Sheet1!$A$1:$G$35</definedName>
    <definedName name="_xlnm.Print_Area" localSheetId="11">'Wall Thickness'!$A$1:$M$42</definedName>
    <definedName name="_xlnm.Print_Titles" localSheetId="13">Diameter!$6:$7</definedName>
    <definedName name="_xlnm.Print_Titles" localSheetId="16">'Elongation at Break'!$6:$6</definedName>
    <definedName name="_xlnm.Print_Titles" localSheetId="15">'Longutudinal Reversion '!$1:$6</definedName>
    <definedName name="_xlnm.Print_Titles" localSheetId="12">Ovality!$6:$7</definedName>
    <definedName name="_xlnm.Print_Titles" localSheetId="11">'Wall Thickness'!$6:$7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7" i="64" l="1"/>
  <c r="I21" i="64"/>
  <c r="L14" i="63" l="1"/>
  <c r="L14" i="62"/>
  <c r="K14" i="61"/>
  <c r="L14" i="60"/>
  <c r="I20" i="58" l="1"/>
  <c r="H26" i="58"/>
  <c r="C9" i="57" l="1"/>
  <c r="G11" i="57" l="1"/>
  <c r="H11" i="57"/>
  <c r="F11" i="57"/>
  <c r="G10" i="57"/>
  <c r="H10" i="57"/>
  <c r="F10" i="57"/>
  <c r="L16" i="6" l="1"/>
  <c r="L15" i="6"/>
  <c r="L14" i="6"/>
  <c r="L13" i="6"/>
  <c r="L12" i="6"/>
  <c r="L11" i="6"/>
  <c r="L10" i="6"/>
  <c r="L9" i="6"/>
  <c r="L8" i="6"/>
  <c r="G79" i="46"/>
  <c r="G78" i="46"/>
  <c r="G77" i="46"/>
  <c r="G75" i="46"/>
  <c r="G74" i="46"/>
  <c r="G73" i="46"/>
  <c r="G71" i="46"/>
  <c r="G70" i="46"/>
  <c r="G69" i="46"/>
  <c r="G67" i="46"/>
  <c r="G66" i="46"/>
  <c r="G65" i="46"/>
  <c r="G63" i="46"/>
  <c r="G62" i="46"/>
  <c r="G61" i="46"/>
  <c r="G59" i="46"/>
  <c r="G58" i="46"/>
  <c r="G57" i="46"/>
  <c r="G55" i="46"/>
  <c r="G54" i="46"/>
  <c r="G53" i="46"/>
  <c r="G51" i="46"/>
  <c r="G50" i="46"/>
  <c r="G49" i="46"/>
  <c r="G47" i="46"/>
  <c r="G46" i="46"/>
  <c r="G45" i="46"/>
  <c r="G43" i="46"/>
  <c r="G42" i="46"/>
  <c r="G41" i="46"/>
  <c r="G39" i="46"/>
  <c r="G38" i="46"/>
  <c r="G37" i="46"/>
  <c r="G35" i="46"/>
  <c r="G34" i="46"/>
  <c r="G33" i="46"/>
  <c r="G31" i="46"/>
  <c r="G30" i="46"/>
  <c r="G29" i="46"/>
  <c r="G27" i="46"/>
  <c r="G26" i="46"/>
  <c r="G25" i="46"/>
  <c r="G23" i="46"/>
  <c r="G22" i="46"/>
  <c r="G21" i="46"/>
  <c r="G19" i="46"/>
  <c r="G18" i="46"/>
  <c r="G17" i="46"/>
  <c r="G14" i="46"/>
  <c r="G15" i="46"/>
  <c r="G13" i="46"/>
  <c r="G10" i="46"/>
  <c r="G11" i="46"/>
  <c r="G9" i="46"/>
  <c r="M8" i="6" l="1"/>
  <c r="H29" i="46"/>
  <c r="H9" i="46"/>
  <c r="H25" i="46"/>
  <c r="H41" i="46"/>
  <c r="H57" i="46"/>
  <c r="H73" i="46"/>
  <c r="H61" i="46"/>
  <c r="H17" i="46"/>
  <c r="H33" i="46"/>
  <c r="H49" i="46"/>
  <c r="H65" i="46"/>
  <c r="H13" i="46"/>
  <c r="H45" i="46"/>
  <c r="H77" i="46"/>
  <c r="H21" i="46"/>
  <c r="H37" i="46"/>
  <c r="H53" i="46"/>
  <c r="H69" i="46"/>
  <c r="M14" i="6"/>
  <c r="M11" i="6"/>
  <c r="D29" i="48"/>
  <c r="D25" i="48"/>
  <c r="D21" i="48"/>
  <c r="D17" i="48"/>
  <c r="D13" i="48"/>
  <c r="D10" i="48"/>
  <c r="L25" i="2" l="1"/>
  <c r="L21" i="2"/>
  <c r="L22" i="2"/>
  <c r="L23" i="2"/>
  <c r="L24" i="2"/>
  <c r="L20" i="2"/>
  <c r="L9" i="2"/>
  <c r="L10" i="2"/>
  <c r="L11" i="2"/>
  <c r="L12" i="2"/>
  <c r="L13" i="2"/>
  <c r="L14" i="2"/>
  <c r="L15" i="2"/>
  <c r="L16" i="2"/>
  <c r="L17" i="2"/>
  <c r="L18" i="2"/>
  <c r="L19" i="2"/>
  <c r="L8" i="2"/>
  <c r="L20" i="5"/>
  <c r="L21" i="5"/>
  <c r="L22" i="5"/>
  <c r="L23" i="5"/>
  <c r="L24" i="5"/>
  <c r="L25" i="5"/>
  <c r="L9" i="5"/>
  <c r="L10" i="5"/>
  <c r="L11" i="5"/>
  <c r="L12" i="5"/>
  <c r="L13" i="5"/>
  <c r="L14" i="5"/>
  <c r="L15" i="5"/>
  <c r="L16" i="5"/>
  <c r="L17" i="5"/>
  <c r="L18" i="5"/>
  <c r="L19" i="5"/>
  <c r="L8" i="5"/>
  <c r="L21" i="6"/>
  <c r="L22" i="6"/>
  <c r="L23" i="6"/>
  <c r="L24" i="6"/>
  <c r="L25" i="6"/>
  <c r="L20" i="6"/>
  <c r="L17" i="6"/>
  <c r="L18" i="6"/>
  <c r="L19" i="6"/>
  <c r="M8" i="5" l="1"/>
  <c r="M23" i="6"/>
  <c r="M23" i="5"/>
  <c r="M14" i="2"/>
  <c r="M23" i="2"/>
  <c r="M17" i="6"/>
  <c r="M11" i="5"/>
  <c r="M20" i="5"/>
  <c r="M20" i="6"/>
  <c r="M14" i="5"/>
  <c r="M17" i="5"/>
  <c r="M20" i="2"/>
  <c r="M8" i="2"/>
  <c r="M17" i="2"/>
  <c r="M11" i="2"/>
  <c r="L14" i="45"/>
  <c r="L14" i="41" l="1"/>
  <c r="K14" i="40" l="1"/>
  <c r="L14" i="39"/>
  <c r="L14" i="34"/>
</calcChain>
</file>

<file path=xl/sharedStrings.xml><?xml version="1.0" encoding="utf-8"?>
<sst xmlns="http://schemas.openxmlformats.org/spreadsheetml/2006/main" count="1472" uniqueCount="312">
  <si>
    <t>INSPECTION REPORT</t>
  </si>
  <si>
    <t>Dimensions:-</t>
  </si>
  <si>
    <t>Sr. No.</t>
  </si>
  <si>
    <t>Outer Diameter (mm)
by Vernier Calliper</t>
  </si>
  <si>
    <t>Min</t>
  </si>
  <si>
    <t>Max</t>
  </si>
  <si>
    <t>Mean</t>
  </si>
  <si>
    <t>Standard</t>
  </si>
  <si>
    <t>Ovality (mm)
Max.</t>
  </si>
  <si>
    <t>Wall Thickness</t>
  </si>
  <si>
    <t>Min.</t>
  </si>
  <si>
    <t>Max.</t>
  </si>
  <si>
    <t>Visual
Appearance</t>
  </si>
  <si>
    <t>Shall be
smooth</t>
  </si>
  <si>
    <t>Length (Mtr.)</t>
  </si>
  <si>
    <t>Manufacturer:</t>
  </si>
  <si>
    <t>Factory Address:</t>
  </si>
  <si>
    <t>Material:</t>
  </si>
  <si>
    <t>Size:</t>
  </si>
  <si>
    <t>Tests:-</t>
  </si>
  <si>
    <t>Sr.No.</t>
  </si>
  <si>
    <t>Tests</t>
  </si>
  <si>
    <t>Requirement</t>
  </si>
  <si>
    <t>Results</t>
  </si>
  <si>
    <t>Sample No.01</t>
  </si>
  <si>
    <t>Remark</t>
  </si>
  <si>
    <t>HDPE Pipes As per ISO 4427 - 2007</t>
  </si>
  <si>
    <t>01</t>
  </si>
  <si>
    <t>02</t>
  </si>
  <si>
    <t>03</t>
  </si>
  <si>
    <t>04</t>
  </si>
  <si>
    <t>05</t>
  </si>
  <si>
    <t>06</t>
  </si>
  <si>
    <r>
      <t xml:space="preserve">Longitudinal Reversion Test
Test Temp. 110 </t>
    </r>
    <r>
      <rPr>
        <sz val="10"/>
        <color theme="1"/>
        <rFont val="Calibri"/>
        <family val="2"/>
      </rPr>
      <t xml:space="preserve">± </t>
    </r>
    <r>
      <rPr>
        <sz val="10"/>
        <color theme="1"/>
        <rFont val="Times New Roman"/>
        <family val="1"/>
      </rPr>
      <t>2</t>
    </r>
    <r>
      <rPr>
        <sz val="10"/>
        <color theme="1"/>
        <rFont val="Calibri"/>
        <family val="2"/>
      </rPr>
      <t>⁰</t>
    </r>
    <r>
      <rPr>
        <sz val="10"/>
        <color theme="1"/>
        <rFont val="Times New Roman"/>
        <family val="1"/>
      </rPr>
      <t>C</t>
    </r>
  </si>
  <si>
    <t>Compounded Density at 23⁰C</t>
  </si>
  <si>
    <t>Elongation at Break</t>
  </si>
  <si>
    <t>Thermal Stability (OIT)</t>
  </si>
  <si>
    <t>Melt Flow Rate (MFR) at 190⁰C with 5.0 Kg Load.</t>
  </si>
  <si>
    <t>Hydrostatic Strength 165 hrs at 80⁰C Induced Stress : 5.4 Mpa</t>
  </si>
  <si>
    <r>
      <rPr>
        <sz val="10"/>
        <color theme="1"/>
        <rFont val="Calibri"/>
        <family val="2"/>
      </rPr>
      <t>≤</t>
    </r>
    <r>
      <rPr>
        <sz val="10"/>
        <color theme="1"/>
        <rFont val="Times New Roman"/>
        <family val="1"/>
      </rPr>
      <t>3% No effect on surface</t>
    </r>
  </si>
  <si>
    <r>
      <rPr>
        <sz val="10"/>
        <color theme="1"/>
        <rFont val="Calibri"/>
        <family val="2"/>
      </rPr>
      <t>≥</t>
    </r>
    <r>
      <rPr>
        <sz val="10"/>
        <color theme="1"/>
        <rFont val="Times New Roman"/>
        <family val="1"/>
      </rPr>
      <t xml:space="preserve"> 930 Kg/m</t>
    </r>
    <r>
      <rPr>
        <sz val="10"/>
        <color theme="1"/>
        <rFont val="Calibri"/>
        <family val="2"/>
      </rPr>
      <t>³</t>
    </r>
  </si>
  <si>
    <r>
      <rPr>
        <sz val="10"/>
        <color theme="1"/>
        <rFont val="Calibri"/>
        <family val="2"/>
      </rPr>
      <t>≥</t>
    </r>
    <r>
      <rPr>
        <sz val="10"/>
        <color theme="1"/>
        <rFont val="Times New Roman"/>
        <family val="1"/>
      </rPr>
      <t xml:space="preserve"> 350%</t>
    </r>
  </si>
  <si>
    <t>≥ 20 Minutes</t>
  </si>
  <si>
    <t>Not more than 20% of value nominated by raw material supplier</t>
  </si>
  <si>
    <t>No failure of test piece during test period.</t>
  </si>
  <si>
    <t>Note: Sample test only.</t>
  </si>
  <si>
    <t>Nominal Diameter</t>
  </si>
  <si>
    <t>dn</t>
  </si>
  <si>
    <t>Measured Value</t>
  </si>
  <si>
    <t>Arithmatic mean</t>
  </si>
  <si>
    <t>Date Tested</t>
  </si>
  <si>
    <t>EN ISO 3126:2005</t>
  </si>
  <si>
    <t>Required accuracy of individual result</t>
  </si>
  <si>
    <t>Recorded Temperature:</t>
  </si>
  <si>
    <t>Instrument used:</t>
  </si>
  <si>
    <t>*</t>
  </si>
  <si>
    <t>* Certificate for Calibration of the Instrument:</t>
  </si>
  <si>
    <t>*Date of Calibration of the Instrument:</t>
  </si>
  <si>
    <t>0.1 mm</t>
  </si>
  <si>
    <t>e min</t>
  </si>
  <si>
    <t>e max</t>
  </si>
  <si>
    <t>Hydrostatic Strength 100 hrs at 20⁰C Induced Stress : 12.4 Mpa</t>
  </si>
  <si>
    <t>07</t>
  </si>
  <si>
    <t>PRE QUALIFICATION  OF PE PIPES &amp; FITTINGS  MANUFACTURE FOR WATER SUPPLY &amp; SEWERAGE WORKS</t>
  </si>
  <si>
    <t>DOCUMENT NO: PQ/PE/NWSDB/2016/01</t>
  </si>
  <si>
    <t>AGM (P&amp;D-Doc)</t>
  </si>
  <si>
    <t>Eng(P&amp;D-Doc)</t>
  </si>
  <si>
    <t>CE(P&amp;D-Doc)</t>
  </si>
  <si>
    <t xml:space="preserve">Out-of Roundness (Ovality) for PE100 PN16 SDR 11 (BLUE) </t>
  </si>
  <si>
    <t>Maximum Out-of Roundness                        (ISO 4427:2007 - T1)</t>
  </si>
  <si>
    <t>Mean Outside Diameter                        (ISO 4427:2007 - T1)</t>
  </si>
  <si>
    <t>Wall Thickness                     (ISO 4427:2007 - T1)</t>
  </si>
  <si>
    <r>
      <rPr>
        <sz val="10"/>
        <rFont val="Times New Roman"/>
        <family val="1"/>
      </rPr>
      <t>PE 100 PN16 DN20x2.0MM W.T</t>
    </r>
    <r>
      <rPr>
        <sz val="10"/>
        <color theme="1"/>
        <rFont val="Times New Roman"/>
        <family val="1"/>
      </rPr>
      <t xml:space="preserve"> SDR11 (Blue Colour)</t>
    </r>
  </si>
  <si>
    <t>PE 100 PN16 DN63x5.8MM W.T SDR11 (Blue Colour)</t>
  </si>
  <si>
    <t>Eng. (Ms) A.S.Kaluarachchi</t>
  </si>
  <si>
    <t>Eng.(Ms) Anusha Adhihetti</t>
  </si>
  <si>
    <t>Eng.(Ms) G.G.S.Lekha</t>
  </si>
  <si>
    <t>Eng. (Ms) H.M.C.P.Herath</t>
  </si>
  <si>
    <t>Eng. (Ms) W.A.S.C.Jayawickrama</t>
  </si>
  <si>
    <t>CE(Water Reclamation)</t>
  </si>
  <si>
    <t>EA-Sp(P&amp;D-Doc)</t>
  </si>
  <si>
    <t>St.Anthony's Industries Group (PVT)LTD</t>
  </si>
  <si>
    <t>Pg 2 / 2</t>
  </si>
  <si>
    <t>0.03 mm</t>
  </si>
  <si>
    <t>Round Arithmatic mean Value to the nearest</t>
  </si>
  <si>
    <t>0.05mm</t>
  </si>
  <si>
    <t xml:space="preserve">M/s. St. Anthony’s Industries Group (Pvt.) Ltd., </t>
  </si>
  <si>
    <t xml:space="preserve">, </t>
  </si>
  <si>
    <t>28.06.2022</t>
  </si>
  <si>
    <t>Mr. Akalanka Wickramatilake</t>
  </si>
  <si>
    <t>Manager Building &amp; Infrastructure Services</t>
  </si>
  <si>
    <t>Eng. J.Karunaratne</t>
  </si>
  <si>
    <t>Engineer (QA)</t>
  </si>
  <si>
    <t>Bureau Veritas Lanaka( Pvt.) Ltd.</t>
  </si>
  <si>
    <t>Bureau Veritas Lanaka (Pvt.) Ltd.</t>
  </si>
  <si>
    <t>DGM (Development)</t>
  </si>
  <si>
    <t>Longitudinal Reversion Test Results</t>
  </si>
  <si>
    <t>SDR 11</t>
  </si>
  <si>
    <t>No</t>
  </si>
  <si>
    <t>Date</t>
  </si>
  <si>
    <t>Pipe Diameter (mm)</t>
  </si>
  <si>
    <t>Initial Length (mm)</t>
  </si>
  <si>
    <t>Final Length (mm)</t>
  </si>
  <si>
    <t>Longitudinal Reversion</t>
  </si>
  <si>
    <t>Average Value</t>
  </si>
  <si>
    <t>Remarks</t>
  </si>
  <si>
    <t>ELONGATION AT BREAK  TEST RESULTS</t>
  </si>
  <si>
    <t>Test Piece Type- Type 2</t>
  </si>
  <si>
    <t>Marked Length =25 mm</t>
  </si>
  <si>
    <t>Diameter (mm)</t>
  </si>
  <si>
    <t>Web width(mm)</t>
  </si>
  <si>
    <t>Web Thickness(mm)</t>
  </si>
  <si>
    <t>Loading Speed (mm/min)</t>
  </si>
  <si>
    <t>Elongation (%)</t>
  </si>
  <si>
    <t>Diameter(mm)</t>
  </si>
  <si>
    <r>
      <t>Avg . Density (g/cm</t>
    </r>
    <r>
      <rPr>
        <b/>
        <vertAlign val="superscript"/>
        <sz val="14"/>
        <color theme="1"/>
        <rFont val="Calibri"/>
        <family val="2"/>
        <scheme val="minor"/>
      </rPr>
      <t>3</t>
    </r>
    <r>
      <rPr>
        <b/>
        <sz val="14"/>
        <color theme="1"/>
        <rFont val="Calibri"/>
        <family val="2"/>
        <scheme val="minor"/>
      </rPr>
      <t>)</t>
    </r>
  </si>
  <si>
    <t>&lt; 3%  ok</t>
  </si>
  <si>
    <r>
      <t>d</t>
    </r>
    <r>
      <rPr>
        <b/>
        <vertAlign val="subscript"/>
        <sz val="14"/>
        <color theme="1"/>
        <rFont val="Times New Roman"/>
        <family val="1"/>
      </rPr>
      <t>n</t>
    </r>
  </si>
  <si>
    <r>
      <t>d</t>
    </r>
    <r>
      <rPr>
        <b/>
        <vertAlign val="subscript"/>
        <sz val="14"/>
        <color theme="1"/>
        <rFont val="Times New Roman"/>
        <family val="1"/>
      </rPr>
      <t>em min</t>
    </r>
  </si>
  <si>
    <r>
      <t>d</t>
    </r>
    <r>
      <rPr>
        <b/>
        <vertAlign val="subscript"/>
        <sz val="14"/>
        <color theme="1"/>
        <rFont val="Times New Roman"/>
        <family val="1"/>
      </rPr>
      <t>em max</t>
    </r>
  </si>
  <si>
    <t>Not performed</t>
  </si>
  <si>
    <t>&gt;350% ok</t>
  </si>
  <si>
    <t>0.1mm</t>
  </si>
  <si>
    <t>Average mean value</t>
  </si>
  <si>
    <t>ok</t>
  </si>
  <si>
    <t>Average Mean Value</t>
  </si>
  <si>
    <t>2022.06.28</t>
  </si>
  <si>
    <t>113A, Raja Mawatha, Ekala,Ja-Ela</t>
  </si>
  <si>
    <t>113A, Raja Mawatha, Ekala, Ja-Ela</t>
  </si>
  <si>
    <t>coil pipes</t>
  </si>
  <si>
    <t>coil Pipes</t>
  </si>
  <si>
    <t>satisfied</t>
  </si>
  <si>
    <t>smooth</t>
  </si>
  <si>
    <t>satsfied</t>
  </si>
  <si>
    <t>Sample No.</t>
  </si>
  <si>
    <t>Test Piece 1</t>
  </si>
  <si>
    <t>Test Piece 2</t>
  </si>
  <si>
    <t>Test Piece 3</t>
  </si>
  <si>
    <t>Melt Mass Flow Rate Test Results</t>
  </si>
  <si>
    <t>Material</t>
  </si>
  <si>
    <t>Time</t>
  </si>
  <si>
    <t>10min</t>
  </si>
  <si>
    <r>
      <rPr>
        <b/>
        <vertAlign val="superscript"/>
        <sz val="12"/>
        <color theme="1"/>
        <rFont val="Calibri"/>
        <family val="2"/>
        <scheme val="minor"/>
      </rPr>
      <t>0</t>
    </r>
    <r>
      <rPr>
        <b/>
        <sz val="12"/>
        <color theme="1"/>
        <rFont val="Calibri"/>
        <family val="2"/>
        <scheme val="minor"/>
      </rPr>
      <t>C</t>
    </r>
  </si>
  <si>
    <t>Measured weight of the Extrude(g)</t>
  </si>
  <si>
    <t>Pipe Material-50mm</t>
  </si>
  <si>
    <t>Pipe Material-32mm</t>
  </si>
  <si>
    <t>Raw Material</t>
  </si>
  <si>
    <t>-</t>
  </si>
  <si>
    <t>Melt Mas Flow rate %</t>
  </si>
  <si>
    <t>Temperature-190</t>
  </si>
  <si>
    <t>St.Anthony's Industries Group (PVT)Ltd.</t>
  </si>
  <si>
    <r>
      <t>Change of MFR by Processing  +20 % (value as measured on the pipe, relative to the value measured on the compound   (</t>
    </r>
    <r>
      <rPr>
        <u/>
        <sz val="12"/>
        <color theme="1"/>
        <rFont val="Calibri"/>
        <family val="2"/>
        <scheme val="minor"/>
      </rPr>
      <t>&lt;</t>
    </r>
    <r>
      <rPr>
        <sz val="12"/>
        <color theme="1"/>
        <rFont val="Calibri"/>
        <family val="2"/>
        <scheme val="minor"/>
      </rPr>
      <t>20))</t>
    </r>
  </si>
  <si>
    <t>Unit</t>
  </si>
  <si>
    <t>Particulars of Samples</t>
  </si>
  <si>
    <t>Brand</t>
  </si>
  <si>
    <t>Sample Description</t>
  </si>
  <si>
    <t>32mm</t>
  </si>
  <si>
    <t>Tested Property</t>
  </si>
  <si>
    <t>Test Results</t>
  </si>
  <si>
    <t>Test Piece -1</t>
  </si>
  <si>
    <t>Test Piece -2</t>
  </si>
  <si>
    <t>Test Piece -3</t>
  </si>
  <si>
    <t>Sample No.1</t>
  </si>
  <si>
    <t>Sample No.2</t>
  </si>
  <si>
    <t>Melt Mass Flow rate</t>
  </si>
  <si>
    <t>%</t>
  </si>
  <si>
    <r>
      <t xml:space="preserve">Change of Value as measured on the pipe, relative to the value measured on the compound  by   </t>
    </r>
    <r>
      <rPr>
        <u/>
        <sz val="12"/>
        <color theme="1"/>
        <rFont val="Calibri"/>
        <family val="2"/>
        <scheme val="minor"/>
      </rPr>
      <t>+</t>
    </r>
    <r>
      <rPr>
        <sz val="12"/>
        <color theme="1"/>
        <rFont val="Calibri"/>
        <family val="2"/>
        <scheme val="minor"/>
      </rPr>
      <t xml:space="preserve"> 20 % </t>
    </r>
  </si>
  <si>
    <t>Test Performed:</t>
  </si>
  <si>
    <t>Tests were carried out accordance with SLS 1498:2015 standards</t>
  </si>
  <si>
    <t xml:space="preserve"> Calculated value =Displayed Value</t>
  </si>
  <si>
    <t>do</t>
  </si>
  <si>
    <r>
      <t>Requirement&gt;0.930g/cm</t>
    </r>
    <r>
      <rPr>
        <b/>
        <vertAlign val="superscript"/>
        <sz val="12"/>
        <color theme="1"/>
        <rFont val="Calibri"/>
        <family val="2"/>
        <scheme val="minor"/>
      </rPr>
      <t>3</t>
    </r>
  </si>
  <si>
    <t>Min 32</t>
  </si>
  <si>
    <t>Max 32.3</t>
  </si>
  <si>
    <t>NWSDB</t>
  </si>
  <si>
    <t>National Water Supply &amp; Drainage Board</t>
  </si>
  <si>
    <t>Min  63</t>
  </si>
  <si>
    <t>Max   63.4</t>
  </si>
  <si>
    <t>Melt Mass Flow Rate</t>
  </si>
  <si>
    <t>St. Anthony's Industries Group(Pvt.) Ltd.</t>
  </si>
  <si>
    <t>Assistant Manager (Quality Assurance)</t>
  </si>
  <si>
    <t>Senior Quality Assurance Officer</t>
  </si>
  <si>
    <r>
      <t xml:space="preserve">Longitudinal Reversion Test
Test Temp. 110 </t>
    </r>
    <r>
      <rPr>
        <sz val="11"/>
        <color theme="1"/>
        <rFont val="Calibri"/>
        <family val="2"/>
      </rPr>
      <t xml:space="preserve">± </t>
    </r>
    <r>
      <rPr>
        <sz val="11"/>
        <color theme="1"/>
        <rFont val="Times New Roman"/>
        <family val="1"/>
      </rPr>
      <t>2</t>
    </r>
    <r>
      <rPr>
        <sz val="11"/>
        <color theme="1"/>
        <rFont val="Calibri"/>
        <family val="2"/>
      </rPr>
      <t>⁰</t>
    </r>
    <r>
      <rPr>
        <sz val="11"/>
        <color theme="1"/>
        <rFont val="Times New Roman"/>
        <family val="1"/>
      </rPr>
      <t>C</t>
    </r>
  </si>
  <si>
    <r>
      <rPr>
        <sz val="11"/>
        <color theme="1"/>
        <rFont val="Calibri"/>
        <family val="2"/>
      </rPr>
      <t>≤</t>
    </r>
    <r>
      <rPr>
        <sz val="11"/>
        <color theme="1"/>
        <rFont val="Times New Roman"/>
        <family val="1"/>
      </rPr>
      <t>3% No effect on surface</t>
    </r>
  </si>
  <si>
    <r>
      <rPr>
        <sz val="11"/>
        <color theme="1"/>
        <rFont val="Calibri"/>
        <family val="2"/>
      </rPr>
      <t>≥</t>
    </r>
    <r>
      <rPr>
        <sz val="11"/>
        <color theme="1"/>
        <rFont val="Times New Roman"/>
        <family val="1"/>
      </rPr>
      <t xml:space="preserve"> 930 Kg/m</t>
    </r>
    <r>
      <rPr>
        <sz val="11"/>
        <color theme="1"/>
        <rFont val="Calibri"/>
        <family val="2"/>
      </rPr>
      <t>³</t>
    </r>
  </si>
  <si>
    <r>
      <rPr>
        <sz val="11"/>
        <color theme="1"/>
        <rFont val="Calibri"/>
        <family val="2"/>
      </rPr>
      <t>≥</t>
    </r>
    <r>
      <rPr>
        <sz val="11"/>
        <color theme="1"/>
        <rFont val="Times New Roman"/>
        <family val="1"/>
      </rPr>
      <t xml:space="preserve"> 350%</t>
    </r>
  </si>
  <si>
    <t>St.Anthony's Industries Group (Pvt.) Ltd.</t>
  </si>
  <si>
    <t>Min 50</t>
  </si>
  <si>
    <t>Max 50.4</t>
  </si>
  <si>
    <t>Wall Thickness (mm)</t>
  </si>
  <si>
    <t>Manufacturer        :</t>
  </si>
  <si>
    <t>Factory Address    :</t>
  </si>
  <si>
    <t>Material                :</t>
  </si>
  <si>
    <t>Size                      :</t>
  </si>
  <si>
    <t>Manufacturer     :</t>
  </si>
  <si>
    <t>Factory Address :</t>
  </si>
  <si>
    <t>Material             :</t>
  </si>
  <si>
    <t>Size                   :</t>
  </si>
  <si>
    <t>PE 100   PN16     DN50x4.6MM W.T SDR11 (Blue Colour)</t>
  </si>
  <si>
    <t>Mr. Bhathiya Prabhath</t>
  </si>
  <si>
    <t>Mr. Amila Seneviratna</t>
  </si>
  <si>
    <t>Max 40.4</t>
  </si>
  <si>
    <t>Min 40</t>
  </si>
  <si>
    <t>PE 100   PN16    DN50x4.6MM W.T SDR11 (Blue Colour)</t>
  </si>
  <si>
    <r>
      <rPr>
        <sz val="11"/>
        <rFont val="Times New Roman"/>
        <family val="1"/>
      </rPr>
      <t xml:space="preserve">PE 100 PN16 DN40x3.7MM W.T </t>
    </r>
    <r>
      <rPr>
        <sz val="11"/>
        <color theme="1"/>
        <rFont val="Times New Roman"/>
        <family val="1"/>
      </rPr>
      <t>SDR11 (Blue Colour)</t>
    </r>
  </si>
  <si>
    <r>
      <t>PE 100</t>
    </r>
    <r>
      <rPr>
        <sz val="11"/>
        <color rgb="FFFF0000"/>
        <rFont val="Times New Roman"/>
        <family val="1"/>
      </rPr>
      <t xml:space="preserve"> </t>
    </r>
    <r>
      <rPr>
        <sz val="11"/>
        <rFont val="Times New Roman"/>
        <family val="1"/>
      </rPr>
      <t>PN16 DN32x3.0MM W.T SDR11 (</t>
    </r>
    <r>
      <rPr>
        <sz val="11"/>
        <color theme="1"/>
        <rFont val="Times New Roman"/>
        <family val="1"/>
      </rPr>
      <t>Blue Colour)</t>
    </r>
  </si>
  <si>
    <t>(Ms) N.D.Yapa</t>
  </si>
  <si>
    <t>Eng (P&amp;D-Doc)</t>
  </si>
  <si>
    <t>CE (Water Reclamation)</t>
  </si>
  <si>
    <t>CE (P&amp;D-Doc)</t>
  </si>
  <si>
    <t>Min 25</t>
  </si>
  <si>
    <t>Max 25.3</t>
  </si>
  <si>
    <r>
      <t>PE 100</t>
    </r>
    <r>
      <rPr>
        <sz val="11"/>
        <color rgb="FFFF0000"/>
        <rFont val="Times New Roman"/>
        <family val="1"/>
      </rPr>
      <t xml:space="preserve"> </t>
    </r>
    <r>
      <rPr>
        <sz val="11"/>
        <rFont val="Times New Roman"/>
        <family val="1"/>
      </rPr>
      <t>PN16 DN25x2.3MM W.T</t>
    </r>
    <r>
      <rPr>
        <sz val="11"/>
        <color theme="1"/>
        <rFont val="Times New Roman"/>
        <family val="1"/>
      </rPr>
      <t xml:space="preserve"> SDR11 (Blue Colour)</t>
    </r>
  </si>
  <si>
    <t>Wall Thickness(mm)</t>
  </si>
  <si>
    <t>EA-Sp (P&amp;D-Doc)</t>
  </si>
  <si>
    <t>St.Anthony's Industries Group (Pvt) Ltd.</t>
  </si>
  <si>
    <t>Manufacturer         :</t>
  </si>
  <si>
    <t>Factory Address     :</t>
  </si>
  <si>
    <t>Material                 :</t>
  </si>
  <si>
    <t>HDPE Pipes as per ISO 4427 - 2007</t>
  </si>
  <si>
    <t>Min 20</t>
  </si>
  <si>
    <t>Max 20.3</t>
  </si>
  <si>
    <t>St.Anthony's Industries Group (Pvt)Ltd</t>
  </si>
  <si>
    <r>
      <rPr>
        <sz val="11"/>
        <rFont val="Times New Roman"/>
        <family val="1"/>
      </rPr>
      <t>PE 100 PN16 DN20x2.0MM W.T</t>
    </r>
    <r>
      <rPr>
        <sz val="11"/>
        <color theme="1"/>
        <rFont val="Times New Roman"/>
        <family val="1"/>
      </rPr>
      <t xml:space="preserve"> SDR11 (Blue Colour)</t>
    </r>
  </si>
  <si>
    <t>Date:06.07.2022</t>
  </si>
  <si>
    <t>Size                       :</t>
  </si>
  <si>
    <t>Size                        :</t>
  </si>
  <si>
    <t>Manufacturer          :</t>
  </si>
  <si>
    <t>St.Anthony's Industries Group (Pvt) Ltd</t>
  </si>
  <si>
    <t>St. Anthony's Industries Group (Pvt.) Ltd.</t>
  </si>
  <si>
    <t>Manufacturer       :</t>
  </si>
  <si>
    <t>Factory Address  :</t>
  </si>
  <si>
    <t>Material               :</t>
  </si>
  <si>
    <t>No.113A, Rajamawatha, Ekala, Ja-Ela</t>
  </si>
  <si>
    <t>DGM (Devaelopment)</t>
  </si>
  <si>
    <t xml:space="preserve">PRE QUALIFICATION  OF PE PIPES FOR WATER SUPPLY </t>
  </si>
  <si>
    <t>Wall Thickness for PE100, PN16, SDR 11 (BLUE)</t>
  </si>
  <si>
    <r>
      <rPr>
        <vertAlign val="superscript"/>
        <sz val="14"/>
        <color theme="1"/>
        <rFont val="Times New Roman"/>
        <family val="1"/>
      </rPr>
      <t>0</t>
    </r>
    <r>
      <rPr>
        <sz val="14"/>
        <color theme="1"/>
        <rFont val="Times New Roman"/>
        <family val="1"/>
      </rPr>
      <t>C</t>
    </r>
  </si>
  <si>
    <t>Dial Thickness Guage</t>
  </si>
  <si>
    <t>Available</t>
  </si>
  <si>
    <t>2022.05.08</t>
  </si>
  <si>
    <t>Vernier Caliper</t>
  </si>
  <si>
    <t>2022.04.08</t>
  </si>
  <si>
    <t>………………….</t>
  </si>
  <si>
    <t>……………</t>
  </si>
  <si>
    <t>…………….</t>
  </si>
  <si>
    <t>………….</t>
  </si>
  <si>
    <t>……………..</t>
  </si>
  <si>
    <t>……………….</t>
  </si>
  <si>
    <t>…………………</t>
  </si>
  <si>
    <t>Mean Outside Diameter for PE100 PN16 SDR 11 (BLUE)</t>
  </si>
  <si>
    <t>………………..</t>
  </si>
  <si>
    <t>……………………….</t>
  </si>
  <si>
    <t>………………………..</t>
  </si>
  <si>
    <t>……………………</t>
  </si>
  <si>
    <t>Pi Tape</t>
  </si>
  <si>
    <t>2022.05.23 and 2022.05.26</t>
  </si>
  <si>
    <t>(2 Nos)</t>
  </si>
  <si>
    <r>
      <t>at 23</t>
    </r>
    <r>
      <rPr>
        <b/>
        <vertAlign val="superscript"/>
        <sz val="12"/>
        <color theme="1"/>
        <rFont val="Calibri"/>
        <family val="2"/>
        <scheme val="minor"/>
      </rPr>
      <t>0</t>
    </r>
    <r>
      <rPr>
        <b/>
        <sz val="12"/>
        <color theme="1"/>
        <rFont val="Calibri"/>
        <family val="2"/>
        <scheme val="minor"/>
      </rPr>
      <t>C</t>
    </r>
  </si>
  <si>
    <r>
      <t>Displayed Value for Pipes (g/cm</t>
    </r>
    <r>
      <rPr>
        <b/>
        <vertAlign val="superscript"/>
        <sz val="14"/>
        <color theme="1"/>
        <rFont val="Calibri"/>
        <family val="2"/>
        <scheme val="minor"/>
      </rPr>
      <t>3</t>
    </r>
    <r>
      <rPr>
        <b/>
        <sz val="14"/>
        <color theme="1"/>
        <rFont val="Calibri"/>
        <family val="2"/>
        <scheme val="minor"/>
      </rPr>
      <t>)</t>
    </r>
  </si>
  <si>
    <t>Material Density Test Results for PE100 PN16 SDR 11 (BLUE)</t>
  </si>
  <si>
    <t>……………………………….</t>
  </si>
  <si>
    <t>…………………………….</t>
  </si>
  <si>
    <t>………………………</t>
  </si>
  <si>
    <t>……………………..</t>
  </si>
  <si>
    <t>Certificate for Calibration of the Instrument:</t>
  </si>
  <si>
    <t>Date of Calibration of the Instrument:</t>
  </si>
  <si>
    <t>Density Tester</t>
  </si>
  <si>
    <t>2022.05….</t>
  </si>
  <si>
    <t xml:space="preserve"> ISO 1183-1:2004</t>
  </si>
  <si>
    <t>Test Method Used</t>
  </si>
  <si>
    <t>:Immersion Method</t>
  </si>
  <si>
    <t>Immersion Liquid Used</t>
  </si>
  <si>
    <t>:Distilled Water</t>
  </si>
  <si>
    <r>
      <t>27</t>
    </r>
    <r>
      <rPr>
        <vertAlign val="superscript"/>
        <sz val="13"/>
        <color theme="1"/>
        <rFont val="Times New Roman"/>
        <family val="1"/>
      </rPr>
      <t>0</t>
    </r>
    <r>
      <rPr>
        <sz val="13"/>
        <color theme="1"/>
        <rFont val="Times New Roman"/>
        <family val="1"/>
      </rPr>
      <t>C</t>
    </r>
  </si>
  <si>
    <t>…………………………………</t>
  </si>
  <si>
    <t xml:space="preserve">ISO 4427-2:2007, ISO 6259-1:2015  and  ISO 6259-3:2015 </t>
  </si>
  <si>
    <t>Cutting Die</t>
  </si>
  <si>
    <t xml:space="preserve">“Testometric” Tensile Testing machine </t>
  </si>
  <si>
    <t>Method Used to prepare Test pieces</t>
  </si>
  <si>
    <r>
      <t>23</t>
    </r>
    <r>
      <rPr>
        <vertAlign val="superscript"/>
        <sz val="13"/>
        <color theme="1"/>
        <rFont val="Times New Roman"/>
        <family val="1"/>
      </rPr>
      <t>0</t>
    </r>
    <r>
      <rPr>
        <sz val="13"/>
        <color theme="1"/>
        <rFont val="Times New Roman"/>
        <family val="1"/>
      </rPr>
      <t>C</t>
    </r>
  </si>
  <si>
    <t>PE100 PN16 SDR 11 (BLUE)</t>
  </si>
  <si>
    <t>………………</t>
  </si>
  <si>
    <t>………………………………..</t>
  </si>
  <si>
    <t>………………………………</t>
  </si>
  <si>
    <t>…………………….</t>
  </si>
  <si>
    <t>Manufacturer: St.Anthony's Industries Group (Pvt) Ltd.</t>
  </si>
  <si>
    <t>Manufacturer : St.Anthony's Industries Group (Pvt.) Ltd.</t>
  </si>
  <si>
    <t>Manufacturer :  St.Anthony's Industries Group (Pvt) Ltd.</t>
  </si>
  <si>
    <t>Annex 7</t>
  </si>
  <si>
    <t>Annex 8</t>
  </si>
  <si>
    <t xml:space="preserve"> Certificate for Calibration of the Instrument:</t>
  </si>
  <si>
    <t>Annex 9</t>
  </si>
  <si>
    <t>Annex 10</t>
  </si>
  <si>
    <t>Annex 11</t>
  </si>
  <si>
    <t>2021.01.21</t>
  </si>
  <si>
    <t>Annex 12</t>
  </si>
  <si>
    <t xml:space="preserve"> Testing of Sierra Pipes Brand PE pipes</t>
  </si>
  <si>
    <t>:Samples of Sierra Pipes Brand PE Pipes (PE 100, SDR 11) -Sierra Industries (PVT)Ltd.</t>
  </si>
  <si>
    <t>Sierra Pipes</t>
  </si>
  <si>
    <t>:Samples of Sierra Pipes Brand PE Pipes (PE 100, SDR 17) -Sierra Industries (PVT)Ltd.</t>
  </si>
  <si>
    <t>20 mm</t>
  </si>
  <si>
    <t>NWS &amp; DB</t>
  </si>
  <si>
    <t>Eng. H.M.C.P.Herath</t>
  </si>
  <si>
    <t>Eng. W.A.S.C.Jayawickrama</t>
  </si>
  <si>
    <t>Eng. H.K. Primal K. Jinadasa</t>
  </si>
  <si>
    <t>Eng. (Ms.) K.P.P. Dharmasena</t>
  </si>
  <si>
    <t>Eng. (Ms.) G.G.S. Lekha</t>
  </si>
  <si>
    <t>PD (Anamaduwa)</t>
  </si>
  <si>
    <t>Eng. J.N.C.G. Jayasinghe</t>
  </si>
  <si>
    <t>CE(WR)</t>
  </si>
  <si>
    <t>Eng. (P&amp;D-N,C)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</si>
</sst>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3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u/>
      <sz val="10"/>
      <color theme="1"/>
      <name val="Times New Roman"/>
      <family val="1"/>
    </font>
    <font>
      <sz val="10"/>
      <color theme="1"/>
      <name val="Calibri"/>
      <family val="2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9.5"/>
      <color theme="1"/>
      <name val="Times New Roman"/>
      <family val="1"/>
    </font>
    <font>
      <sz val="10"/>
      <name val="Times New Roman"/>
      <family val="1"/>
    </font>
    <font>
      <b/>
      <sz val="10"/>
      <color rgb="FFFF0000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vertAlign val="subscript"/>
      <sz val="14"/>
      <color theme="1"/>
      <name val="Times New Roman"/>
      <family val="1"/>
    </font>
    <font>
      <u/>
      <sz val="12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0.5"/>
      <color theme="1"/>
      <name val="Times New Roman"/>
      <family val="1"/>
    </font>
    <font>
      <sz val="11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theme="1"/>
      <name val="Times New Roman"/>
      <family val="1"/>
    </font>
    <font>
      <sz val="11"/>
      <color rgb="FFFF0000"/>
      <name val="Times New Roman"/>
      <family val="1"/>
    </font>
    <font>
      <vertAlign val="superscript"/>
      <sz val="14"/>
      <color theme="1"/>
      <name val="Times New Roman"/>
      <family val="1"/>
    </font>
    <font>
      <sz val="13"/>
      <color theme="1"/>
      <name val="Times New Roman"/>
      <family val="1"/>
    </font>
    <font>
      <vertAlign val="superscript"/>
      <sz val="13"/>
      <color theme="1"/>
      <name val="Times New Roman"/>
      <family val="1"/>
    </font>
    <font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15">
    <xf numFmtId="0" fontId="0" fillId="0" borderId="0" xfId="0"/>
    <xf numFmtId="0" fontId="1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quotePrefix="1" applyFont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10" fillId="0" borderId="1" xfId="0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Fill="1" applyAlignment="1">
      <alignment horizontal="center" vertical="center"/>
    </xf>
    <xf numFmtId="0" fontId="13" fillId="0" borderId="0" xfId="0" applyFont="1" applyFill="1"/>
    <xf numFmtId="0" fontId="9" fillId="0" borderId="0" xfId="0" applyFont="1"/>
    <xf numFmtId="0" fontId="1" fillId="0" borderId="0" xfId="0" applyFont="1" applyAlignment="1">
      <alignment horizontal="left"/>
    </xf>
    <xf numFmtId="0" fontId="6" fillId="0" borderId="0" xfId="0" applyFont="1" applyFill="1"/>
    <xf numFmtId="0" fontId="12" fillId="0" borderId="13" xfId="0" applyFont="1" applyFill="1" applyBorder="1" applyAlignment="1">
      <alignment horizontal="center" vertical="center"/>
    </xf>
    <xf numFmtId="0" fontId="6" fillId="0" borderId="0" xfId="0" applyFont="1" applyFill="1" applyBorder="1"/>
    <xf numFmtId="2" fontId="13" fillId="0" borderId="19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/>
    <xf numFmtId="2" fontId="13" fillId="0" borderId="1" xfId="0" applyNumberFormat="1" applyFont="1" applyFill="1" applyBorder="1" applyAlignment="1">
      <alignment horizontal="center" vertical="center"/>
    </xf>
    <xf numFmtId="2" fontId="13" fillId="0" borderId="16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2" fillId="0" borderId="19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2" fontId="13" fillId="0" borderId="0" xfId="0" applyNumberFormat="1" applyFont="1" applyFill="1"/>
    <xf numFmtId="2" fontId="13" fillId="0" borderId="19" xfId="0" applyNumberFormat="1" applyFont="1" applyFill="1" applyBorder="1" applyAlignment="1">
      <alignment horizontal="center" vertical="center"/>
    </xf>
    <xf numFmtId="2" fontId="6" fillId="0" borderId="0" xfId="0" applyNumberFormat="1" applyFont="1" applyFill="1"/>
    <xf numFmtId="1" fontId="12" fillId="0" borderId="13" xfId="0" applyNumberFormat="1" applyFont="1" applyFill="1" applyBorder="1" applyAlignment="1">
      <alignment horizontal="center" vertical="center"/>
    </xf>
    <xf numFmtId="2" fontId="13" fillId="0" borderId="15" xfId="0" applyNumberFormat="1" applyFont="1" applyFill="1" applyBorder="1" applyAlignment="1">
      <alignment horizontal="center" vertical="center"/>
    </xf>
    <xf numFmtId="2" fontId="13" fillId="0" borderId="19" xfId="1" applyNumberFormat="1" applyFont="1" applyFill="1" applyBorder="1" applyAlignment="1">
      <alignment horizontal="center"/>
    </xf>
    <xf numFmtId="2" fontId="13" fillId="0" borderId="1" xfId="1" applyNumberFormat="1" applyFont="1" applyFill="1" applyBorder="1" applyAlignment="1">
      <alignment horizontal="center"/>
    </xf>
    <xf numFmtId="2" fontId="13" fillId="0" borderId="16" xfId="1" applyNumberFormat="1" applyFont="1" applyFill="1" applyBorder="1" applyAlignment="1">
      <alignment horizontal="center"/>
    </xf>
    <xf numFmtId="2" fontId="13" fillId="0" borderId="15" xfId="1" applyNumberFormat="1" applyFont="1" applyFill="1" applyBorder="1" applyAlignment="1">
      <alignment horizontal="center"/>
    </xf>
    <xf numFmtId="2" fontId="13" fillId="0" borderId="17" xfId="1" applyNumberFormat="1" applyFont="1" applyFill="1" applyBorder="1" applyAlignment="1">
      <alignment horizontal="center"/>
    </xf>
    <xf numFmtId="2" fontId="13" fillId="0" borderId="15" xfId="0" applyNumberFormat="1" applyFont="1" applyFill="1" applyBorder="1" applyAlignment="1">
      <alignment horizontal="center"/>
    </xf>
    <xf numFmtId="2" fontId="13" fillId="0" borderId="17" xfId="0" applyNumberFormat="1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164" fontId="16" fillId="0" borderId="0" xfId="0" applyNumberFormat="1" applyFont="1" applyAlignment="1">
      <alignment horizontal="center" vertical="center"/>
    </xf>
    <xf numFmtId="0" fontId="17" fillId="0" borderId="0" xfId="0" applyFont="1"/>
    <xf numFmtId="0" fontId="16" fillId="0" borderId="0" xfId="0" applyFont="1"/>
    <xf numFmtId="164" fontId="16" fillId="0" borderId="0" xfId="0" applyNumberFormat="1" applyFont="1" applyBorder="1" applyAlignment="1">
      <alignment horizontal="center" vertical="center"/>
    </xf>
    <xf numFmtId="164" fontId="19" fillId="0" borderId="36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164" fontId="21" fillId="0" borderId="0" xfId="0" applyNumberFormat="1" applyFont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9" fillId="0" borderId="0" xfId="0" applyFont="1"/>
    <xf numFmtId="0" fontId="19" fillId="0" borderId="1" xfId="0" applyFont="1" applyBorder="1"/>
    <xf numFmtId="0" fontId="19" fillId="0" borderId="0" xfId="0" applyFont="1" applyAlignment="1">
      <alignment horizontal="center"/>
    </xf>
    <xf numFmtId="0" fontId="13" fillId="0" borderId="0" xfId="0" applyFont="1" applyFill="1" applyAlignment="1"/>
    <xf numFmtId="0" fontId="0" fillId="0" borderId="4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64" fontId="0" fillId="0" borderId="36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6" fillId="0" borderId="50" xfId="0" applyFont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wrapText="1"/>
    </xf>
    <xf numFmtId="164" fontId="13" fillId="0" borderId="19" xfId="0" applyNumberFormat="1" applyFont="1" applyFill="1" applyBorder="1" applyAlignment="1">
      <alignment horizontal="center" vertical="center" wrapText="1"/>
    </xf>
    <xf numFmtId="164" fontId="13" fillId="0" borderId="15" xfId="0" applyNumberFormat="1" applyFont="1" applyFill="1" applyBorder="1" applyAlignment="1">
      <alignment horizontal="center" vertical="center" wrapText="1"/>
    </xf>
    <xf numFmtId="164" fontId="13" fillId="0" borderId="19" xfId="0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164" fontId="13" fillId="0" borderId="16" xfId="0" applyNumberFormat="1" applyFont="1" applyFill="1" applyBorder="1" applyAlignment="1">
      <alignment horizontal="center" vertical="center"/>
    </xf>
    <xf numFmtId="2" fontId="13" fillId="0" borderId="1" xfId="0" applyNumberFormat="1" applyFont="1" applyFill="1" applyBorder="1" applyAlignment="1">
      <alignment horizontal="center"/>
    </xf>
    <xf numFmtId="2" fontId="13" fillId="0" borderId="16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0" borderId="10" xfId="0" quotePrefix="1" applyFont="1" applyBorder="1" applyAlignment="1">
      <alignment vertical="center"/>
    </xf>
    <xf numFmtId="0" fontId="2" fillId="0" borderId="12" xfId="0" quotePrefix="1" applyFont="1" applyBorder="1" applyAlignment="1">
      <alignment vertical="center"/>
    </xf>
    <xf numFmtId="0" fontId="2" fillId="0" borderId="11" xfId="0" quotePrefix="1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165" fontId="19" fillId="0" borderId="15" xfId="0" applyNumberFormat="1" applyFont="1" applyBorder="1" applyAlignment="1">
      <alignment horizontal="center" wrapText="1"/>
    </xf>
    <xf numFmtId="0" fontId="17" fillId="0" borderId="0" xfId="0" applyFont="1" applyAlignment="1">
      <alignment horizontal="left"/>
    </xf>
    <xf numFmtId="2" fontId="19" fillId="0" borderId="15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1" fontId="19" fillId="0" borderId="15" xfId="0" applyNumberFormat="1" applyFont="1" applyBorder="1" applyAlignment="1">
      <alignment horizontal="center"/>
    </xf>
    <xf numFmtId="0" fontId="17" fillId="0" borderId="15" xfId="0" applyFont="1" applyBorder="1" applyAlignment="1">
      <alignment horizontal="center" wrapText="1"/>
    </xf>
    <xf numFmtId="0" fontId="13" fillId="0" borderId="0" xfId="0" applyFont="1" applyAlignment="1">
      <alignment horizontal="left" vertical="top"/>
    </xf>
    <xf numFmtId="0" fontId="1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9" fillId="0" borderId="0" xfId="0" applyFont="1" applyBorder="1" applyAlignment="1">
      <alignment vertical="center" wrapText="1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2" fontId="19" fillId="0" borderId="1" xfId="0" applyNumberFormat="1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164" fontId="0" fillId="0" borderId="43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164" fontId="0" fillId="0" borderId="40" xfId="0" applyNumberFormat="1" applyBorder="1" applyAlignment="1">
      <alignment horizontal="center" vertical="center"/>
    </xf>
    <xf numFmtId="164" fontId="0" fillId="0" borderId="47" xfId="0" applyNumberForma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Fill="1" applyBorder="1"/>
    <xf numFmtId="0" fontId="1" fillId="0" borderId="8" xfId="0" applyFont="1" applyBorder="1" applyAlignment="1"/>
    <xf numFmtId="0" fontId="1" fillId="0" borderId="9" xfId="0" applyFont="1" applyFill="1" applyBorder="1"/>
    <xf numFmtId="2" fontId="19" fillId="0" borderId="0" xfId="0" applyNumberFormat="1" applyFont="1"/>
    <xf numFmtId="2" fontId="1" fillId="0" borderId="19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15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justify" vertical="center"/>
    </xf>
    <xf numFmtId="0" fontId="6" fillId="0" borderId="5" xfId="0" applyFont="1" applyBorder="1"/>
    <xf numFmtId="0" fontId="6" fillId="0" borderId="0" xfId="0" applyFont="1" applyBorder="1"/>
    <xf numFmtId="0" fontId="6" fillId="0" borderId="6" xfId="0" applyFont="1" applyBorder="1"/>
    <xf numFmtId="0" fontId="6" fillId="0" borderId="7" xfId="0" applyFont="1" applyFill="1" applyBorder="1"/>
    <xf numFmtId="0" fontId="6" fillId="0" borderId="8" xfId="0" applyFont="1" applyBorder="1" applyAlignment="1"/>
    <xf numFmtId="0" fontId="6" fillId="0" borderId="9" xfId="0" applyFont="1" applyFill="1" applyBorder="1"/>
    <xf numFmtId="0" fontId="6" fillId="0" borderId="0" xfId="0" applyFont="1" applyAlignment="1">
      <alignment horizontal="left"/>
    </xf>
    <xf numFmtId="0" fontId="30" fillId="0" borderId="0" xfId="0" applyFont="1"/>
    <xf numFmtId="0" fontId="6" fillId="0" borderId="1" xfId="0" applyFont="1" applyBorder="1" applyAlignment="1">
      <alignment horizontal="center" vertical="center"/>
    </xf>
    <xf numFmtId="0" fontId="28" fillId="0" borderId="10" xfId="0" quotePrefix="1" applyFont="1" applyBorder="1" applyAlignment="1">
      <alignment horizontal="right" vertical="center"/>
    </xf>
    <xf numFmtId="2" fontId="28" fillId="0" borderId="1" xfId="0" applyNumberFormat="1" applyFont="1" applyBorder="1" applyAlignment="1">
      <alignment horizontal="center" vertical="center"/>
    </xf>
    <xf numFmtId="164" fontId="28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1" fillId="0" borderId="3" xfId="0" applyFont="1" applyBorder="1"/>
    <xf numFmtId="0" fontId="1" fillId="0" borderId="2" xfId="0" applyFont="1" applyBorder="1"/>
    <xf numFmtId="0" fontId="1" fillId="0" borderId="4" xfId="0" applyFont="1" applyBorder="1"/>
    <xf numFmtId="0" fontId="27" fillId="0" borderId="0" xfId="0" applyFont="1" applyAlignment="1">
      <alignment vertical="center"/>
    </xf>
    <xf numFmtId="0" fontId="27" fillId="0" borderId="6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2" fontId="6" fillId="0" borderId="19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15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6" fillId="0" borderId="3" xfId="0" applyFont="1" applyBorder="1"/>
    <xf numFmtId="0" fontId="6" fillId="0" borderId="2" xfId="0" applyFont="1" applyBorder="1"/>
    <xf numFmtId="0" fontId="6" fillId="0" borderId="4" xfId="0" applyFont="1" applyBorder="1"/>
    <xf numFmtId="0" fontId="31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8" xfId="0" applyFont="1" applyBorder="1"/>
    <xf numFmtId="2" fontId="6" fillId="2" borderId="19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6" fillId="2" borderId="15" xfId="0" applyNumberFormat="1" applyFont="1" applyFill="1" applyBorder="1" applyAlignment="1">
      <alignment horizontal="center" vertical="center"/>
    </xf>
    <xf numFmtId="0" fontId="0" fillId="0" borderId="0" xfId="0" applyFont="1"/>
    <xf numFmtId="0" fontId="27" fillId="0" borderId="0" xfId="0" applyFont="1" applyAlignment="1">
      <alignment horizontal="center" vertical="center" wrapText="1"/>
    </xf>
    <xf numFmtId="2" fontId="28" fillId="0" borderId="13" xfId="0" applyNumberFormat="1" applyFont="1" applyBorder="1" applyAlignment="1">
      <alignment horizontal="center" vertical="center"/>
    </xf>
    <xf numFmtId="0" fontId="6" fillId="0" borderId="0" xfId="0" applyFont="1" applyAlignment="1">
      <alignment wrapText="1"/>
    </xf>
    <xf numFmtId="2" fontId="2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164" fontId="2" fillId="0" borderId="10" xfId="0" quotePrefix="1" applyNumberFormat="1" applyFont="1" applyBorder="1" applyAlignment="1">
      <alignment horizontal="right" vertical="center"/>
    </xf>
    <xf numFmtId="0" fontId="1" fillId="0" borderId="0" xfId="0" applyFont="1" applyAlignment="1">
      <alignment wrapText="1"/>
    </xf>
    <xf numFmtId="164" fontId="28" fillId="0" borderId="10" xfId="0" quotePrefix="1" applyNumberFormat="1" applyFont="1" applyBorder="1" applyAlignment="1">
      <alignment vertical="center"/>
    </xf>
    <xf numFmtId="2" fontId="28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64" fontId="12" fillId="0" borderId="14" xfId="0" applyNumberFormat="1" applyFont="1" applyFill="1" applyBorder="1" applyAlignment="1">
      <alignment horizontal="center" vertical="center" wrapText="1"/>
    </xf>
    <xf numFmtId="164" fontId="13" fillId="0" borderId="17" xfId="0" applyNumberFormat="1" applyFont="1" applyFill="1" applyBorder="1" applyAlignment="1">
      <alignment horizontal="center" vertical="center" wrapText="1"/>
    </xf>
    <xf numFmtId="164" fontId="19" fillId="0" borderId="41" xfId="0" applyNumberFormat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165" fontId="19" fillId="0" borderId="14" xfId="0" applyNumberFormat="1" applyFont="1" applyBorder="1" applyAlignment="1">
      <alignment horizontal="center" vertical="center"/>
    </xf>
    <xf numFmtId="165" fontId="19" fillId="0" borderId="15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/>
    <xf numFmtId="0" fontId="11" fillId="0" borderId="0" xfId="0" applyFont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12" fillId="0" borderId="0" xfId="0" applyFont="1" applyFill="1" applyAlignment="1"/>
    <xf numFmtId="2" fontId="11" fillId="0" borderId="0" xfId="0" applyNumberFormat="1" applyFont="1" applyFill="1"/>
    <xf numFmtId="0" fontId="17" fillId="0" borderId="50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/>
    </xf>
    <xf numFmtId="2" fontId="13" fillId="0" borderId="19" xfId="1" applyNumberFormat="1" applyFont="1" applyFill="1" applyBorder="1" applyAlignment="1">
      <alignment horizontal="center" vertical="center"/>
    </xf>
    <xf numFmtId="164" fontId="13" fillId="0" borderId="19" xfId="1" applyNumberFormat="1" applyFont="1" applyFill="1" applyBorder="1" applyAlignment="1">
      <alignment horizontal="center" vertical="center"/>
    </xf>
    <xf numFmtId="2" fontId="13" fillId="0" borderId="1" xfId="1" applyNumberFormat="1" applyFont="1" applyFill="1" applyBorder="1" applyAlignment="1">
      <alignment horizontal="center" vertical="center"/>
    </xf>
    <xf numFmtId="164" fontId="13" fillId="0" borderId="1" xfId="1" applyNumberFormat="1" applyFont="1" applyFill="1" applyBorder="1" applyAlignment="1">
      <alignment horizontal="center" vertical="center"/>
    </xf>
    <xf numFmtId="2" fontId="13" fillId="0" borderId="16" xfId="1" applyNumberFormat="1" applyFont="1" applyFill="1" applyBorder="1" applyAlignment="1">
      <alignment horizontal="center" vertical="center"/>
    </xf>
    <xf numFmtId="164" fontId="13" fillId="0" borderId="16" xfId="1" applyNumberFormat="1" applyFont="1" applyFill="1" applyBorder="1" applyAlignment="1">
      <alignment horizontal="center" vertical="center"/>
    </xf>
    <xf numFmtId="2" fontId="13" fillId="0" borderId="17" xfId="0" applyNumberFormat="1" applyFont="1" applyFill="1" applyBorder="1" applyAlignment="1">
      <alignment horizontal="center" vertical="center"/>
    </xf>
    <xf numFmtId="165" fontId="19" fillId="0" borderId="27" xfId="0" applyNumberFormat="1" applyFont="1" applyBorder="1" applyAlignment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Alignment="1"/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14" fontId="19" fillId="0" borderId="37" xfId="0" applyNumberFormat="1" applyFont="1" applyBorder="1" applyAlignment="1">
      <alignment horizontal="center" vertical="center"/>
    </xf>
    <xf numFmtId="2" fontId="19" fillId="0" borderId="36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36" xfId="0" applyNumberForma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14" fontId="19" fillId="0" borderId="44" xfId="0" applyNumberFormat="1" applyFont="1" applyBorder="1" applyAlignment="1">
      <alignment horizontal="center" vertical="center"/>
    </xf>
    <xf numFmtId="164" fontId="19" fillId="0" borderId="47" xfId="0" applyNumberFormat="1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 wrapText="1"/>
    </xf>
    <xf numFmtId="164" fontId="0" fillId="0" borderId="30" xfId="0" applyNumberForma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" fontId="0" fillId="0" borderId="40" xfId="0" applyNumberFormat="1" applyBorder="1" applyAlignment="1">
      <alignment horizontal="center" vertical="center"/>
    </xf>
    <xf numFmtId="2" fontId="0" fillId="0" borderId="47" xfId="0" applyNumberFormat="1" applyBorder="1" applyAlignment="1">
      <alignment horizontal="center" vertical="center"/>
    </xf>
    <xf numFmtId="2" fontId="0" fillId="0" borderId="42" xfId="0" applyNumberForma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36" fillId="0" borderId="0" xfId="0" applyFont="1" applyAlignment="1"/>
    <xf numFmtId="0" fontId="36" fillId="0" borderId="0" xfId="0" applyFont="1" applyAlignment="1">
      <alignment horizontal="center"/>
    </xf>
    <xf numFmtId="0" fontId="36" fillId="0" borderId="0" xfId="0" applyFont="1" applyFill="1"/>
    <xf numFmtId="0" fontId="36" fillId="0" borderId="0" xfId="0" applyFont="1" applyFill="1" applyAlignment="1">
      <alignment horizontal="right" vertical="center"/>
    </xf>
    <xf numFmtId="0" fontId="36" fillId="0" borderId="0" xfId="0" applyFont="1" applyFill="1" applyAlignment="1">
      <alignment horizontal="left" vertical="center"/>
    </xf>
    <xf numFmtId="0" fontId="36" fillId="0" borderId="0" xfId="0" applyFont="1" applyFill="1" applyAlignment="1">
      <alignment horizontal="right"/>
    </xf>
    <xf numFmtId="0" fontId="3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6" fillId="0" borderId="0" xfId="0" applyFont="1"/>
    <xf numFmtId="0" fontId="38" fillId="0" borderId="0" xfId="0" applyFont="1"/>
    <xf numFmtId="0" fontId="24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2" fontId="6" fillId="0" borderId="10" xfId="0" quotePrefix="1" applyNumberFormat="1" applyFont="1" applyBorder="1" applyAlignment="1">
      <alignment horizontal="center" vertical="center"/>
    </xf>
    <xf numFmtId="2" fontId="6" fillId="0" borderId="12" xfId="0" quotePrefix="1" applyNumberFormat="1" applyFont="1" applyBorder="1" applyAlignment="1">
      <alignment horizontal="center" vertical="center"/>
    </xf>
    <xf numFmtId="2" fontId="6" fillId="0" borderId="11" xfId="0" quotePrefix="1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8" fillId="0" borderId="10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8" fillId="0" borderId="12" xfId="0" quotePrefix="1" applyFont="1" applyBorder="1" applyAlignment="1">
      <alignment horizontal="center" vertical="center"/>
    </xf>
    <xf numFmtId="0" fontId="28" fillId="0" borderId="11" xfId="0" quotePrefix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27" fillId="0" borderId="5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6" fillId="0" borderId="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2" fontId="1" fillId="0" borderId="10" xfId="0" quotePrefix="1" applyNumberFormat="1" applyFont="1" applyBorder="1" applyAlignment="1">
      <alignment horizontal="center" vertical="center"/>
    </xf>
    <xf numFmtId="2" fontId="1" fillId="0" borderId="12" xfId="0" quotePrefix="1" applyNumberFormat="1" applyFont="1" applyBorder="1" applyAlignment="1">
      <alignment horizontal="center" vertical="center"/>
    </xf>
    <xf numFmtId="2" fontId="1" fillId="0" borderId="11" xfId="0" quotePrefix="1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2" xfId="0" quotePrefix="1" applyFont="1" applyBorder="1" applyAlignment="1">
      <alignment horizontal="center" vertical="center"/>
    </xf>
    <xf numFmtId="0" fontId="2" fillId="0" borderId="1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24" fillId="0" borderId="0" xfId="0" applyFont="1" applyFill="1" applyAlignment="1">
      <alignment horizontal="left"/>
    </xf>
    <xf numFmtId="0" fontId="12" fillId="0" borderId="1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164" fontId="12" fillId="0" borderId="27" xfId="0" applyNumberFormat="1" applyFont="1" applyFill="1" applyBorder="1" applyAlignment="1">
      <alignment horizontal="center" vertical="center" wrapText="1"/>
    </xf>
    <xf numFmtId="164" fontId="12" fillId="0" borderId="14" xfId="0" applyNumberFormat="1" applyFont="1" applyFill="1" applyBorder="1" applyAlignment="1">
      <alignment horizontal="center" vertical="center" wrapText="1"/>
    </xf>
    <xf numFmtId="164" fontId="12" fillId="0" borderId="17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2" fontId="13" fillId="0" borderId="25" xfId="0" applyNumberFormat="1" applyFont="1" applyFill="1" applyBorder="1" applyAlignment="1">
      <alignment horizontal="center" vertical="center" wrapText="1"/>
    </xf>
    <xf numFmtId="2" fontId="13" fillId="0" borderId="5" xfId="0" applyNumberFormat="1" applyFont="1" applyFill="1" applyBorder="1" applyAlignment="1">
      <alignment horizontal="center" vertical="center" wrapText="1"/>
    </xf>
    <xf numFmtId="2" fontId="13" fillId="0" borderId="23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13" fillId="0" borderId="30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2" fontId="13" fillId="0" borderId="27" xfId="1" applyNumberFormat="1" applyFont="1" applyFill="1" applyBorder="1" applyAlignment="1">
      <alignment horizontal="center" vertical="center"/>
    </xf>
    <xf numFmtId="2" fontId="13" fillId="0" borderId="14" xfId="1" applyNumberFormat="1" applyFont="1" applyFill="1" applyBorder="1" applyAlignment="1">
      <alignment horizontal="center" vertical="center"/>
    </xf>
    <xf numFmtId="2" fontId="13" fillId="0" borderId="17" xfId="1" applyNumberFormat="1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/>
    </xf>
    <xf numFmtId="0" fontId="12" fillId="0" borderId="17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164" fontId="13" fillId="0" borderId="27" xfId="0" applyNumberFormat="1" applyFont="1" applyFill="1" applyBorder="1" applyAlignment="1">
      <alignment horizontal="center" vertical="center" wrapText="1"/>
    </xf>
    <xf numFmtId="164" fontId="13" fillId="0" borderId="14" xfId="0" applyNumberFormat="1" applyFont="1" applyFill="1" applyBorder="1" applyAlignment="1">
      <alignment horizontal="center" vertical="center" wrapText="1"/>
    </xf>
    <xf numFmtId="164" fontId="13" fillId="0" borderId="17" xfId="0" applyNumberFormat="1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2" fontId="13" fillId="0" borderId="27" xfId="1" applyNumberFormat="1" applyFont="1" applyFill="1" applyBorder="1" applyAlignment="1">
      <alignment horizontal="center"/>
    </xf>
    <xf numFmtId="2" fontId="13" fillId="0" borderId="14" xfId="1" applyNumberFormat="1" applyFont="1" applyFill="1" applyBorder="1" applyAlignment="1">
      <alignment horizontal="center"/>
    </xf>
    <xf numFmtId="2" fontId="13" fillId="0" borderId="17" xfId="1" applyNumberFormat="1" applyFont="1" applyFill="1" applyBorder="1" applyAlignment="1">
      <alignment horizontal="center"/>
    </xf>
    <xf numFmtId="164" fontId="13" fillId="0" borderId="27" xfId="1" applyNumberFormat="1" applyFont="1" applyFill="1" applyBorder="1" applyAlignment="1">
      <alignment horizontal="center" vertical="center"/>
    </xf>
    <xf numFmtId="164" fontId="13" fillId="0" borderId="14" xfId="1" applyNumberFormat="1" applyFont="1" applyFill="1" applyBorder="1" applyAlignment="1">
      <alignment horizontal="center" vertical="center"/>
    </xf>
    <xf numFmtId="164" fontId="13" fillId="0" borderId="17" xfId="1" applyNumberFormat="1" applyFont="1" applyFill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165" fontId="19" fillId="0" borderId="13" xfId="0" applyNumberFormat="1" applyFont="1" applyBorder="1" applyAlignment="1">
      <alignment horizontal="center" vertical="center"/>
    </xf>
    <xf numFmtId="165" fontId="19" fillId="0" borderId="14" xfId="0" applyNumberFormat="1" applyFont="1" applyBorder="1" applyAlignment="1">
      <alignment horizontal="center" vertical="center"/>
    </xf>
    <xf numFmtId="165" fontId="19" fillId="0" borderId="15" xfId="0" applyNumberFormat="1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0" xfId="0" applyAlignment="1">
      <alignment horizontal="center"/>
    </xf>
    <xf numFmtId="164" fontId="19" fillId="0" borderId="43" xfId="0" applyNumberFormat="1" applyFont="1" applyBorder="1" applyAlignment="1">
      <alignment horizontal="center" vertical="center"/>
    </xf>
    <xf numFmtId="164" fontId="19" fillId="0" borderId="41" xfId="0" applyNumberFormat="1" applyFont="1" applyBorder="1" applyAlignment="1">
      <alignment horizontal="center" vertical="center"/>
    </xf>
    <xf numFmtId="164" fontId="19" fillId="0" borderId="33" xfId="0" applyNumberFormat="1" applyFont="1" applyBorder="1" applyAlignment="1">
      <alignment horizontal="center" vertical="center"/>
    </xf>
    <xf numFmtId="2" fontId="0" fillId="0" borderId="36" xfId="0" applyNumberFormat="1" applyFont="1" applyBorder="1" applyAlignment="1">
      <alignment horizontal="center" vertical="center"/>
    </xf>
    <xf numFmtId="2" fontId="19" fillId="0" borderId="36" xfId="0" applyNumberFormat="1" applyFont="1" applyBorder="1" applyAlignment="1">
      <alignment horizontal="center" vertical="center"/>
    </xf>
    <xf numFmtId="2" fontId="19" fillId="0" borderId="47" xfId="0" applyNumberFormat="1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64" fontId="19" fillId="0" borderId="42" xfId="0" applyNumberFormat="1" applyFont="1" applyBorder="1" applyAlignment="1">
      <alignment horizontal="center" vertical="center"/>
    </xf>
    <xf numFmtId="2" fontId="0" fillId="0" borderId="42" xfId="0" applyNumberFormat="1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2" fontId="0" fillId="0" borderId="40" xfId="0" applyNumberFormat="1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164" fontId="16" fillId="0" borderId="30" xfId="0" applyNumberFormat="1" applyFont="1" applyBorder="1" applyAlignment="1">
      <alignment horizontal="center" vertical="center" wrapText="1"/>
    </xf>
    <xf numFmtId="164" fontId="16" fillId="0" borderId="33" xfId="0" applyNumberFormat="1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164" fontId="19" fillId="0" borderId="30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8" xfId="0" applyFont="1" applyBorder="1" applyAlignment="1">
      <alignment horizontal="center" vertical="center"/>
    </xf>
    <xf numFmtId="2" fontId="17" fillId="0" borderId="10" xfId="0" applyNumberFormat="1" applyFont="1" applyBorder="1" applyAlignment="1">
      <alignment horizontal="center"/>
    </xf>
    <xf numFmtId="2" fontId="17" fillId="0" borderId="12" xfId="0" applyNumberFormat="1" applyFont="1" applyBorder="1" applyAlignment="1">
      <alignment horizontal="center"/>
    </xf>
    <xf numFmtId="2" fontId="17" fillId="0" borderId="11" xfId="0" applyNumberFormat="1" applyFont="1" applyBorder="1" applyAlignment="1">
      <alignment horizontal="center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1" fontId="19" fillId="0" borderId="13" xfId="0" applyNumberFormat="1" applyFont="1" applyBorder="1" applyAlignment="1">
      <alignment horizontal="center"/>
    </xf>
    <xf numFmtId="1" fontId="19" fillId="0" borderId="15" xfId="0" applyNumberFormat="1" applyFon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2" fontId="19" fillId="0" borderId="12" xfId="0" applyNumberFormat="1" applyFont="1" applyBorder="1" applyAlignment="1">
      <alignment horizontal="center"/>
    </xf>
    <xf numFmtId="2" fontId="19" fillId="0" borderId="11" xfId="0" applyNumberFormat="1" applyFont="1" applyBorder="1" applyAlignment="1">
      <alignment horizontal="center"/>
    </xf>
    <xf numFmtId="0" fontId="17" fillId="0" borderId="13" xfId="0" applyFont="1" applyBorder="1" applyAlignment="1">
      <alignment horizontal="center" wrapText="1"/>
    </xf>
    <xf numFmtId="0" fontId="17" fillId="0" borderId="15" xfId="0" applyFont="1" applyBorder="1" applyAlignment="1">
      <alignment horizontal="center" wrapText="1"/>
    </xf>
    <xf numFmtId="0" fontId="17" fillId="0" borderId="13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10" xfId="0" applyFont="1" applyBorder="1" applyAlignment="1">
      <alignment horizontal="center" wrapText="1"/>
    </xf>
    <xf numFmtId="0" fontId="17" fillId="0" borderId="12" xfId="0" applyFont="1" applyBorder="1" applyAlignment="1">
      <alignment horizontal="center" wrapText="1"/>
    </xf>
    <xf numFmtId="0" fontId="17" fillId="0" borderId="11" xfId="0" applyFont="1" applyBorder="1" applyAlignment="1">
      <alignment horizontal="center" wrapText="1"/>
    </xf>
    <xf numFmtId="0" fontId="19" fillId="0" borderId="0" xfId="0" applyFont="1" applyAlignment="1">
      <alignment horizontal="left" wrapText="1"/>
    </xf>
    <xf numFmtId="0" fontId="19" fillId="0" borderId="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238125</xdr:rowOff>
    </xdr:from>
    <xdr:to>
      <xdr:col>10</xdr:col>
      <xdr:colOff>552450</xdr:colOff>
      <xdr:row>19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CxnSpPr/>
      </xdr:nvCxnSpPr>
      <xdr:spPr>
        <a:xfrm>
          <a:off x="5705475" y="1714500"/>
          <a:ext cx="1133475" cy="29813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19051</xdr:colOff>
      <xdr:row>6</xdr:row>
      <xdr:rowOff>238125</xdr:rowOff>
    </xdr:from>
    <xdr:to>
      <xdr:col>10</xdr:col>
      <xdr:colOff>571500</xdr:colOff>
      <xdr:row>18</xdr:row>
      <xdr:rowOff>238125</xdr:rowOff>
    </xdr:to>
    <xdr:cxnSp macro="">
      <xdr:nvCxnSpPr>
        <xdr:cNvPr id="4" name="Straight Connector 3"/>
        <xdr:cNvCxnSpPr/>
      </xdr:nvCxnSpPr>
      <xdr:spPr>
        <a:xfrm flipH="1">
          <a:off x="5724526" y="1714500"/>
          <a:ext cx="1133474" cy="2971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1022195</xdr:colOff>
      <xdr:row>7</xdr:row>
      <xdr:rowOff>11616</xdr:rowOff>
    </xdr:from>
    <xdr:to>
      <xdr:col>11</xdr:col>
      <xdr:colOff>0</xdr:colOff>
      <xdr:row>19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8107866" y="1730762"/>
          <a:ext cx="2079238" cy="34731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6</xdr:row>
      <xdr:rowOff>238125</xdr:rowOff>
    </xdr:from>
    <xdr:to>
      <xdr:col>11</xdr:col>
      <xdr:colOff>0</xdr:colOff>
      <xdr:row>18</xdr:row>
      <xdr:rowOff>266700</xdr:rowOff>
    </xdr:to>
    <xdr:cxnSp macro="">
      <xdr:nvCxnSpPr>
        <xdr:cNvPr id="4" name="Straight Connector 3"/>
        <xdr:cNvCxnSpPr/>
      </xdr:nvCxnSpPr>
      <xdr:spPr>
        <a:xfrm flipH="1">
          <a:off x="5638800" y="1857375"/>
          <a:ext cx="1143000" cy="3419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31750</xdr:colOff>
      <xdr:row>7</xdr:row>
      <xdr:rowOff>0</xdr:rowOff>
    </xdr:from>
    <xdr:to>
      <xdr:col>10</xdr:col>
      <xdr:colOff>587375</xdr:colOff>
      <xdr:row>19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CxnSpPr/>
      </xdr:nvCxnSpPr>
      <xdr:spPr>
        <a:xfrm>
          <a:off x="8175625" y="1651000"/>
          <a:ext cx="1158875" cy="3048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47625</xdr:colOff>
      <xdr:row>7</xdr:row>
      <xdr:rowOff>19050</xdr:rowOff>
    </xdr:from>
    <xdr:to>
      <xdr:col>10</xdr:col>
      <xdr:colOff>590551</xdr:colOff>
      <xdr:row>19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CxnSpPr/>
      </xdr:nvCxnSpPr>
      <xdr:spPr>
        <a:xfrm flipH="1">
          <a:off x="5429250" y="1933575"/>
          <a:ext cx="1152526" cy="2952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view="pageBreakPreview" topLeftCell="A29" zoomScaleNormal="100" zoomScaleSheetLayoutView="100" workbookViewId="0">
      <selection activeCell="F11" sqref="F11"/>
    </sheetView>
  </sheetViews>
  <sheetFormatPr defaultColWidth="9.140625" defaultRowHeight="12.75" x14ac:dyDescent="0.2"/>
  <cols>
    <col min="1" max="1" width="9.140625" style="1"/>
    <col min="2" max="2" width="9.42578125" style="1" customWidth="1"/>
    <col min="3" max="3" width="9.85546875" style="1" customWidth="1"/>
    <col min="4" max="4" width="9.140625" style="1"/>
    <col min="5" max="5" width="12.85546875" style="1" customWidth="1"/>
    <col min="6" max="7" width="9.140625" style="1"/>
    <col min="8" max="8" width="15.42578125" style="1" customWidth="1"/>
    <col min="9" max="9" width="12.85546875" style="1" customWidth="1"/>
    <col min="10" max="16384" width="9.140625" style="1"/>
  </cols>
  <sheetData>
    <row r="1" spans="1:9" ht="30.75" customHeight="1" x14ac:dyDescent="0.2">
      <c r="A1" s="255" t="s">
        <v>63</v>
      </c>
      <c r="B1" s="256"/>
      <c r="C1" s="256"/>
      <c r="D1" s="256"/>
      <c r="E1" s="256"/>
      <c r="F1" s="256"/>
      <c r="G1" s="256"/>
      <c r="H1" s="256"/>
      <c r="I1" s="256"/>
    </row>
    <row r="2" spans="1:9" x14ac:dyDescent="0.2">
      <c r="A2" s="256" t="s">
        <v>64</v>
      </c>
      <c r="B2" s="256"/>
      <c r="C2" s="256"/>
      <c r="D2" s="256"/>
      <c r="E2" s="256"/>
      <c r="F2" s="256"/>
      <c r="G2" s="256"/>
      <c r="H2" s="256"/>
      <c r="I2" s="256"/>
    </row>
    <row r="3" spans="1:9" ht="7.5" customHeight="1" x14ac:dyDescent="0.2">
      <c r="A3" s="16"/>
      <c r="B3" s="16"/>
      <c r="C3" s="16"/>
      <c r="D3" s="16"/>
      <c r="E3" s="16"/>
      <c r="F3" s="16"/>
      <c r="G3" s="16"/>
      <c r="H3" s="16"/>
      <c r="I3" s="16"/>
    </row>
    <row r="4" spans="1:9" ht="17.25" customHeight="1" x14ac:dyDescent="0.2">
      <c r="A4" s="257" t="s">
        <v>0</v>
      </c>
      <c r="B4" s="257"/>
      <c r="C4" s="257"/>
      <c r="D4" s="257"/>
      <c r="E4" s="257"/>
      <c r="F4" s="257"/>
      <c r="G4" s="257"/>
      <c r="H4" s="257"/>
      <c r="I4" s="257"/>
    </row>
    <row r="5" spans="1:9" ht="15" x14ac:dyDescent="0.25">
      <c r="A5" s="258" t="s">
        <v>194</v>
      </c>
      <c r="B5" s="258"/>
      <c r="C5" s="5" t="s">
        <v>186</v>
      </c>
      <c r="D5" s="5"/>
      <c r="E5" s="5"/>
      <c r="F5" s="5"/>
      <c r="G5" s="5"/>
      <c r="H5" s="5"/>
      <c r="I5" s="5"/>
    </row>
    <row r="6" spans="1:9" ht="13.9" customHeight="1" x14ac:dyDescent="0.25">
      <c r="A6" s="258" t="s">
        <v>195</v>
      </c>
      <c r="B6" s="258"/>
      <c r="C6" s="261" t="s">
        <v>127</v>
      </c>
      <c r="D6" s="261"/>
      <c r="E6" s="261"/>
      <c r="F6" s="261"/>
      <c r="G6" s="261"/>
      <c r="H6" s="5"/>
      <c r="I6" s="5"/>
    </row>
    <row r="7" spans="1:9" ht="15" x14ac:dyDescent="0.25">
      <c r="A7" s="138"/>
      <c r="B7" s="138"/>
      <c r="C7" s="170"/>
      <c r="D7" s="170"/>
      <c r="E7" s="170"/>
      <c r="F7" s="5"/>
      <c r="G7" s="5"/>
      <c r="H7" s="5"/>
      <c r="I7" s="5"/>
    </row>
    <row r="8" spans="1:9" ht="7.5" customHeight="1" x14ac:dyDescent="0.25">
      <c r="A8" s="138"/>
      <c r="B8" s="138"/>
      <c r="C8" s="5"/>
      <c r="D8" s="5"/>
      <c r="E8" s="5"/>
      <c r="F8" s="5"/>
      <c r="G8" s="5"/>
      <c r="H8" s="5"/>
      <c r="I8" s="5"/>
    </row>
    <row r="9" spans="1:9" ht="15" x14ac:dyDescent="0.25">
      <c r="A9" s="258" t="s">
        <v>196</v>
      </c>
      <c r="B9" s="258"/>
      <c r="C9" s="5" t="s">
        <v>219</v>
      </c>
      <c r="D9" s="5"/>
      <c r="E9" s="5"/>
      <c r="F9" s="5"/>
      <c r="G9" s="5"/>
      <c r="H9" s="5"/>
      <c r="I9" s="5"/>
    </row>
    <row r="10" spans="1:9" ht="15" x14ac:dyDescent="0.25">
      <c r="A10" s="258" t="s">
        <v>197</v>
      </c>
      <c r="B10" s="258"/>
      <c r="C10" s="139" t="s">
        <v>73</v>
      </c>
      <c r="D10" s="5"/>
      <c r="E10" s="5"/>
      <c r="F10" s="5"/>
      <c r="G10" s="5"/>
      <c r="H10" s="5"/>
      <c r="I10" s="5"/>
    </row>
    <row r="11" spans="1:9" ht="15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ht="15" x14ac:dyDescent="0.25">
      <c r="A12" s="5" t="s">
        <v>1</v>
      </c>
      <c r="B12" s="5"/>
      <c r="C12" s="5"/>
      <c r="D12" s="5"/>
      <c r="E12" s="5"/>
      <c r="F12" s="5"/>
      <c r="G12" s="5"/>
      <c r="H12" s="5"/>
      <c r="I12" s="5"/>
    </row>
    <row r="13" spans="1:9" ht="30.75" customHeight="1" x14ac:dyDescent="0.2">
      <c r="A13" s="259" t="s">
        <v>2</v>
      </c>
      <c r="B13" s="271" t="s">
        <v>3</v>
      </c>
      <c r="C13" s="272"/>
      <c r="D13" s="273"/>
      <c r="E13" s="260" t="s">
        <v>8</v>
      </c>
      <c r="F13" s="259" t="s">
        <v>189</v>
      </c>
      <c r="G13" s="259"/>
      <c r="H13" s="260" t="s">
        <v>12</v>
      </c>
      <c r="I13" s="260" t="s">
        <v>14</v>
      </c>
    </row>
    <row r="14" spans="1:9" ht="15" x14ac:dyDescent="0.2">
      <c r="A14" s="259"/>
      <c r="B14" s="274"/>
      <c r="C14" s="275"/>
      <c r="D14" s="276"/>
      <c r="E14" s="259"/>
      <c r="F14" s="140" t="s">
        <v>10</v>
      </c>
      <c r="G14" s="140" t="s">
        <v>11</v>
      </c>
      <c r="H14" s="259"/>
      <c r="I14" s="259"/>
    </row>
    <row r="15" spans="1:9" ht="28.5" x14ac:dyDescent="0.2">
      <c r="A15" s="140" t="s">
        <v>7</v>
      </c>
      <c r="B15" s="141" t="s">
        <v>176</v>
      </c>
      <c r="C15" s="295" t="s">
        <v>177</v>
      </c>
      <c r="D15" s="296"/>
      <c r="E15" s="142">
        <v>1.5</v>
      </c>
      <c r="F15" s="143">
        <v>5.8</v>
      </c>
      <c r="G15" s="143">
        <v>6.5</v>
      </c>
      <c r="H15" s="144" t="s">
        <v>13</v>
      </c>
      <c r="I15" s="268" t="s">
        <v>130</v>
      </c>
    </row>
    <row r="16" spans="1:9" ht="29.25" customHeight="1" x14ac:dyDescent="0.2">
      <c r="A16" s="145" t="s">
        <v>27</v>
      </c>
      <c r="B16" s="262">
        <v>63.1</v>
      </c>
      <c r="C16" s="263"/>
      <c r="D16" s="264"/>
      <c r="E16" s="146">
        <v>63.390000000000008</v>
      </c>
      <c r="F16" s="146">
        <v>6.1</v>
      </c>
      <c r="G16" s="146">
        <v>6.45</v>
      </c>
      <c r="H16" s="265" t="s">
        <v>132</v>
      </c>
      <c r="I16" s="269"/>
    </row>
    <row r="17" spans="1:9" ht="29.25" customHeight="1" x14ac:dyDescent="0.2">
      <c r="A17" s="145" t="s">
        <v>28</v>
      </c>
      <c r="B17" s="262">
        <v>63.1</v>
      </c>
      <c r="C17" s="263"/>
      <c r="D17" s="264"/>
      <c r="E17" s="146">
        <v>63.370000000000005</v>
      </c>
      <c r="F17" s="146">
        <v>6.15</v>
      </c>
      <c r="G17" s="146">
        <v>6.45</v>
      </c>
      <c r="H17" s="266"/>
      <c r="I17" s="269"/>
    </row>
    <row r="18" spans="1:9" ht="30" customHeight="1" x14ac:dyDescent="0.2">
      <c r="A18" s="145" t="s">
        <v>29</v>
      </c>
      <c r="B18" s="262">
        <v>63.1</v>
      </c>
      <c r="C18" s="263"/>
      <c r="D18" s="264"/>
      <c r="E18" s="146">
        <v>63.246666666666663</v>
      </c>
      <c r="F18" s="146">
        <v>6.15</v>
      </c>
      <c r="G18" s="146">
        <v>6.45</v>
      </c>
      <c r="H18" s="267"/>
      <c r="I18" s="270"/>
    </row>
    <row r="19" spans="1:9" ht="15" x14ac:dyDescent="0.25">
      <c r="A19" s="147" t="s">
        <v>19</v>
      </c>
      <c r="B19" s="277"/>
      <c r="C19" s="277"/>
      <c r="D19" s="277"/>
      <c r="E19" s="277"/>
      <c r="F19" s="277"/>
      <c r="G19" s="277"/>
      <c r="H19" s="277"/>
      <c r="I19" s="277"/>
    </row>
    <row r="20" spans="1:9" ht="15" x14ac:dyDescent="0.25">
      <c r="A20" s="259" t="s">
        <v>20</v>
      </c>
      <c r="B20" s="259" t="s">
        <v>21</v>
      </c>
      <c r="C20" s="259"/>
      <c r="D20" s="259" t="s">
        <v>22</v>
      </c>
      <c r="E20" s="259"/>
      <c r="F20" s="277" t="s">
        <v>23</v>
      </c>
      <c r="G20" s="277"/>
      <c r="H20" s="277"/>
      <c r="I20" s="259" t="s">
        <v>105</v>
      </c>
    </row>
    <row r="21" spans="1:9" ht="15" x14ac:dyDescent="0.25">
      <c r="A21" s="259"/>
      <c r="B21" s="259"/>
      <c r="C21" s="259"/>
      <c r="D21" s="259"/>
      <c r="E21" s="259"/>
      <c r="F21" s="277" t="s">
        <v>24</v>
      </c>
      <c r="G21" s="277"/>
      <c r="H21" s="277"/>
      <c r="I21" s="259"/>
    </row>
    <row r="22" spans="1:9" ht="56.25" customHeight="1" x14ac:dyDescent="0.25">
      <c r="A22" s="145" t="s">
        <v>27</v>
      </c>
      <c r="B22" s="278" t="s">
        <v>182</v>
      </c>
      <c r="C22" s="277"/>
      <c r="D22" s="279" t="s">
        <v>183</v>
      </c>
      <c r="E22" s="280"/>
      <c r="F22" s="281">
        <v>1.4E-2</v>
      </c>
      <c r="G22" s="259"/>
      <c r="H22" s="259"/>
      <c r="I22" s="140" t="s">
        <v>131</v>
      </c>
    </row>
    <row r="23" spans="1:9" ht="45" customHeight="1" x14ac:dyDescent="0.25">
      <c r="A23" s="145" t="s">
        <v>28</v>
      </c>
      <c r="B23" s="278" t="s">
        <v>34</v>
      </c>
      <c r="C23" s="277"/>
      <c r="D23" s="282" t="s">
        <v>184</v>
      </c>
      <c r="E23" s="283"/>
      <c r="F23" s="259">
        <v>948</v>
      </c>
      <c r="G23" s="259"/>
      <c r="H23" s="259"/>
      <c r="I23" s="140" t="s">
        <v>131</v>
      </c>
    </row>
    <row r="24" spans="1:9" ht="26.25" customHeight="1" x14ac:dyDescent="0.2">
      <c r="A24" s="145" t="s">
        <v>29</v>
      </c>
      <c r="B24" s="259" t="s">
        <v>35</v>
      </c>
      <c r="C24" s="259"/>
      <c r="D24" s="282" t="s">
        <v>185</v>
      </c>
      <c r="E24" s="283"/>
      <c r="F24" s="284">
        <v>4.2300000000000004</v>
      </c>
      <c r="G24" s="259"/>
      <c r="H24" s="259"/>
      <c r="I24" s="140" t="s">
        <v>131</v>
      </c>
    </row>
    <row r="25" spans="1:9" ht="27" hidden="1" customHeight="1" x14ac:dyDescent="0.2">
      <c r="A25" s="145" t="s">
        <v>30</v>
      </c>
      <c r="B25" s="259" t="s">
        <v>36</v>
      </c>
      <c r="C25" s="259"/>
      <c r="D25" s="282" t="s">
        <v>42</v>
      </c>
      <c r="E25" s="283"/>
      <c r="F25" s="259"/>
      <c r="G25" s="259"/>
      <c r="H25" s="259"/>
      <c r="I25" s="140" t="s">
        <v>131</v>
      </c>
    </row>
    <row r="26" spans="1:9" ht="38.25" hidden="1" customHeight="1" x14ac:dyDescent="0.25">
      <c r="A26" s="145" t="s">
        <v>31</v>
      </c>
      <c r="B26" s="278" t="s">
        <v>37</v>
      </c>
      <c r="C26" s="277"/>
      <c r="D26" s="279" t="s">
        <v>43</v>
      </c>
      <c r="E26" s="280"/>
      <c r="F26" s="259"/>
      <c r="G26" s="259"/>
      <c r="H26" s="259"/>
      <c r="I26" s="140" t="s">
        <v>131</v>
      </c>
    </row>
    <row r="27" spans="1:9" ht="42.75" hidden="1" customHeight="1" x14ac:dyDescent="0.25">
      <c r="A27" s="145" t="s">
        <v>32</v>
      </c>
      <c r="B27" s="278" t="s">
        <v>61</v>
      </c>
      <c r="C27" s="277"/>
      <c r="D27" s="279" t="s">
        <v>44</v>
      </c>
      <c r="E27" s="280"/>
      <c r="F27" s="279"/>
      <c r="G27" s="285"/>
      <c r="H27" s="280"/>
      <c r="I27" s="140" t="s">
        <v>131</v>
      </c>
    </row>
    <row r="28" spans="1:9" ht="42.75" hidden="1" customHeight="1" x14ac:dyDescent="0.25">
      <c r="A28" s="145" t="s">
        <v>62</v>
      </c>
      <c r="B28" s="278" t="s">
        <v>38</v>
      </c>
      <c r="C28" s="277"/>
      <c r="D28" s="279" t="s">
        <v>44</v>
      </c>
      <c r="E28" s="280"/>
      <c r="F28" s="279"/>
      <c r="G28" s="285"/>
      <c r="H28" s="280"/>
      <c r="I28" s="140" t="s">
        <v>131</v>
      </c>
    </row>
    <row r="29" spans="1:9" ht="15" x14ac:dyDescent="0.25">
      <c r="A29" s="5" t="s">
        <v>45</v>
      </c>
      <c r="B29" s="5"/>
      <c r="C29" s="5"/>
      <c r="D29" s="5"/>
      <c r="E29" s="5"/>
      <c r="F29" s="5"/>
      <c r="G29" s="5"/>
      <c r="H29" s="5"/>
      <c r="I29" s="5"/>
    </row>
    <row r="30" spans="1:9" ht="6.75" customHeight="1" x14ac:dyDescent="0.25">
      <c r="A30" s="5"/>
      <c r="B30" s="5"/>
      <c r="C30" s="5"/>
      <c r="D30" s="5"/>
      <c r="E30" s="5"/>
      <c r="F30" s="5"/>
      <c r="G30" s="5"/>
      <c r="H30" s="5"/>
      <c r="I30" s="5"/>
    </row>
    <row r="31" spans="1:9" s="5" customFormat="1" ht="15" x14ac:dyDescent="0.25">
      <c r="A31" s="289" t="s">
        <v>175</v>
      </c>
      <c r="B31" s="290"/>
      <c r="C31" s="290"/>
      <c r="D31" s="290"/>
      <c r="E31" s="290"/>
      <c r="F31" s="290"/>
      <c r="G31" s="290"/>
      <c r="H31" s="290"/>
      <c r="I31" s="291"/>
    </row>
    <row r="32" spans="1:9" s="5" customFormat="1" ht="19.5" customHeight="1" x14ac:dyDescent="0.25">
      <c r="A32" s="286"/>
      <c r="B32" s="287"/>
      <c r="C32" s="288"/>
      <c r="D32" s="286"/>
      <c r="E32" s="287"/>
      <c r="F32" s="288"/>
      <c r="G32" s="286"/>
      <c r="H32" s="287"/>
      <c r="I32" s="288"/>
    </row>
    <row r="33" spans="1:9" s="5" customFormat="1" ht="15" customHeight="1" x14ac:dyDescent="0.25">
      <c r="A33" s="292" t="s">
        <v>74</v>
      </c>
      <c r="B33" s="293"/>
      <c r="C33" s="294"/>
      <c r="D33" s="292" t="s">
        <v>75</v>
      </c>
      <c r="E33" s="293"/>
      <c r="F33" s="294"/>
      <c r="G33" s="292" t="s">
        <v>76</v>
      </c>
      <c r="H33" s="293"/>
      <c r="I33" s="294"/>
    </row>
    <row r="34" spans="1:9" s="5" customFormat="1" ht="15" customHeight="1" x14ac:dyDescent="0.25">
      <c r="A34" s="292" t="s">
        <v>95</v>
      </c>
      <c r="B34" s="293"/>
      <c r="C34" s="294"/>
      <c r="D34" s="292" t="s">
        <v>65</v>
      </c>
      <c r="E34" s="293"/>
      <c r="F34" s="294"/>
      <c r="G34" s="293" t="s">
        <v>67</v>
      </c>
      <c r="H34" s="293"/>
      <c r="I34" s="294"/>
    </row>
    <row r="35" spans="1:9" s="5" customFormat="1" ht="2.25" customHeight="1" x14ac:dyDescent="0.25">
      <c r="A35" s="132"/>
      <c r="B35" s="133"/>
      <c r="C35" s="133"/>
      <c r="D35" s="133"/>
      <c r="E35" s="133"/>
      <c r="F35" s="133"/>
      <c r="G35" s="133"/>
      <c r="H35" s="133"/>
      <c r="I35" s="133"/>
    </row>
    <row r="36" spans="1:9" s="5" customFormat="1" ht="23.25" customHeight="1" x14ac:dyDescent="0.25">
      <c r="A36" s="286"/>
      <c r="B36" s="287"/>
      <c r="C36" s="288"/>
      <c r="D36" s="286"/>
      <c r="E36" s="287"/>
      <c r="F36" s="288"/>
      <c r="G36" s="286"/>
      <c r="H36" s="287"/>
      <c r="I36" s="288"/>
    </row>
    <row r="37" spans="1:9" s="5" customFormat="1" ht="17.25" customHeight="1" x14ac:dyDescent="0.25">
      <c r="A37" s="292" t="s">
        <v>77</v>
      </c>
      <c r="B37" s="293"/>
      <c r="C37" s="294"/>
      <c r="D37" s="292" t="s">
        <v>78</v>
      </c>
      <c r="E37" s="293"/>
      <c r="F37" s="294"/>
      <c r="G37" s="292" t="s">
        <v>206</v>
      </c>
      <c r="H37" s="293"/>
      <c r="I37" s="294"/>
    </row>
    <row r="38" spans="1:9" s="5" customFormat="1" ht="15" customHeight="1" x14ac:dyDescent="0.25">
      <c r="A38" s="292" t="s">
        <v>79</v>
      </c>
      <c r="B38" s="293"/>
      <c r="C38" s="294"/>
      <c r="D38" s="292" t="s">
        <v>66</v>
      </c>
      <c r="E38" s="293"/>
      <c r="F38" s="294"/>
      <c r="G38" s="292" t="s">
        <v>80</v>
      </c>
      <c r="H38" s="293"/>
      <c r="I38" s="294"/>
    </row>
    <row r="39" spans="1:9" s="5" customFormat="1" ht="15" x14ac:dyDescent="0.25">
      <c r="A39" s="289" t="s">
        <v>94</v>
      </c>
      <c r="B39" s="290"/>
      <c r="C39" s="290"/>
      <c r="D39" s="290"/>
      <c r="E39" s="290"/>
      <c r="F39" s="290"/>
      <c r="G39" s="290"/>
      <c r="H39" s="290"/>
      <c r="I39" s="291"/>
    </row>
    <row r="40" spans="1:9" s="5" customFormat="1" ht="15" x14ac:dyDescent="0.25">
      <c r="A40" s="132"/>
      <c r="B40" s="133"/>
      <c r="C40" s="133"/>
      <c r="D40" s="133"/>
      <c r="E40" s="133"/>
      <c r="F40" s="134"/>
      <c r="G40" s="132"/>
      <c r="H40" s="133"/>
      <c r="I40" s="134"/>
    </row>
    <row r="41" spans="1:9" s="5" customFormat="1" ht="9" customHeight="1" x14ac:dyDescent="0.25">
      <c r="A41" s="132"/>
      <c r="B41" s="133"/>
      <c r="C41" s="133"/>
      <c r="D41" s="133"/>
      <c r="E41" s="133"/>
      <c r="F41" s="134"/>
      <c r="G41" s="132"/>
      <c r="H41" s="133"/>
      <c r="I41" s="134"/>
    </row>
    <row r="42" spans="1:9" s="24" customFormat="1" ht="13.5" customHeight="1" x14ac:dyDescent="0.25">
      <c r="A42" s="292" t="s">
        <v>89</v>
      </c>
      <c r="B42" s="293"/>
      <c r="C42" s="293"/>
      <c r="D42" s="293"/>
      <c r="E42" s="293"/>
      <c r="F42" s="294"/>
      <c r="G42" s="299" t="s">
        <v>91</v>
      </c>
      <c r="H42" s="300"/>
      <c r="I42" s="301"/>
    </row>
    <row r="43" spans="1:9" s="24" customFormat="1" ht="15" x14ac:dyDescent="0.25">
      <c r="A43" s="135"/>
      <c r="B43" s="136" t="s">
        <v>90</v>
      </c>
      <c r="C43" s="136"/>
      <c r="D43" s="136"/>
      <c r="E43" s="136"/>
      <c r="F43" s="137"/>
      <c r="G43" s="302" t="s">
        <v>92</v>
      </c>
      <c r="H43" s="303"/>
      <c r="I43" s="304"/>
    </row>
    <row r="44" spans="1:9" ht="15" x14ac:dyDescent="0.25">
      <c r="A44" s="289" t="s">
        <v>179</v>
      </c>
      <c r="B44" s="290"/>
      <c r="C44" s="290"/>
      <c r="D44" s="290"/>
      <c r="E44" s="290"/>
      <c r="F44" s="290"/>
      <c r="G44" s="290"/>
      <c r="H44" s="290"/>
      <c r="I44" s="291"/>
    </row>
    <row r="45" spans="1:9" x14ac:dyDescent="0.2">
      <c r="A45" s="148"/>
      <c r="B45" s="149"/>
      <c r="C45" s="149"/>
      <c r="D45" s="149"/>
      <c r="E45" s="149"/>
      <c r="F45" s="150"/>
      <c r="G45" s="148"/>
      <c r="H45" s="149"/>
      <c r="I45" s="150"/>
    </row>
    <row r="46" spans="1:9" ht="14.25" customHeight="1" x14ac:dyDescent="0.25">
      <c r="A46" s="132"/>
      <c r="B46" s="133"/>
      <c r="C46" s="133"/>
      <c r="D46" s="133"/>
      <c r="E46" s="133"/>
      <c r="F46" s="134"/>
      <c r="H46" s="153"/>
      <c r="I46" s="152"/>
    </row>
    <row r="47" spans="1:9" s="24" customFormat="1" ht="13.5" customHeight="1" x14ac:dyDescent="0.25">
      <c r="A47" s="305" t="s">
        <v>199</v>
      </c>
      <c r="B47" s="306"/>
      <c r="C47" s="306"/>
      <c r="D47" s="306"/>
      <c r="E47" s="306"/>
      <c r="F47" s="307"/>
      <c r="G47" s="305" t="s">
        <v>200</v>
      </c>
      <c r="H47" s="306"/>
      <c r="I47" s="307"/>
    </row>
    <row r="48" spans="1:9" s="24" customFormat="1" ht="15" x14ac:dyDescent="0.25">
      <c r="A48" s="308" t="s">
        <v>180</v>
      </c>
      <c r="B48" s="309"/>
      <c r="C48" s="309"/>
      <c r="D48" s="309"/>
      <c r="E48" s="309"/>
      <c r="F48" s="310"/>
      <c r="G48" s="308" t="s">
        <v>181</v>
      </c>
      <c r="H48" s="309"/>
      <c r="I48" s="310"/>
    </row>
    <row r="49" spans="1:9" x14ac:dyDescent="0.2">
      <c r="A49" s="297"/>
      <c r="B49" s="297"/>
      <c r="D49" s="298"/>
      <c r="E49" s="298"/>
      <c r="F49" s="298"/>
      <c r="H49" s="298"/>
      <c r="I49" s="298"/>
    </row>
    <row r="55" spans="1:9" x14ac:dyDescent="0.2">
      <c r="E55" s="13"/>
    </row>
  </sheetData>
  <mergeCells count="79">
    <mergeCell ref="A47:F47"/>
    <mergeCell ref="A48:F48"/>
    <mergeCell ref="G48:I48"/>
    <mergeCell ref="A44:I44"/>
    <mergeCell ref="G47:I47"/>
    <mergeCell ref="A39:I39"/>
    <mergeCell ref="A42:F42"/>
    <mergeCell ref="C15:D15"/>
    <mergeCell ref="A49:B49"/>
    <mergeCell ref="D49:F49"/>
    <mergeCell ref="H49:I49"/>
    <mergeCell ref="G42:I42"/>
    <mergeCell ref="G43:I43"/>
    <mergeCell ref="A37:C37"/>
    <mergeCell ref="D37:F37"/>
    <mergeCell ref="G37:I37"/>
    <mergeCell ref="A38:C38"/>
    <mergeCell ref="D38:F38"/>
    <mergeCell ref="G38:I38"/>
    <mergeCell ref="A36:C36"/>
    <mergeCell ref="D36:F36"/>
    <mergeCell ref="G36:I36"/>
    <mergeCell ref="A33:C33"/>
    <mergeCell ref="D33:F33"/>
    <mergeCell ref="G33:I33"/>
    <mergeCell ref="A34:C34"/>
    <mergeCell ref="D34:F34"/>
    <mergeCell ref="G34:I34"/>
    <mergeCell ref="B28:C28"/>
    <mergeCell ref="D28:E28"/>
    <mergeCell ref="F28:H28"/>
    <mergeCell ref="A32:C32"/>
    <mergeCell ref="D32:F32"/>
    <mergeCell ref="G32:I32"/>
    <mergeCell ref="A31:I31"/>
    <mergeCell ref="B26:C26"/>
    <mergeCell ref="D26:E26"/>
    <mergeCell ref="F26:H26"/>
    <mergeCell ref="B27:C27"/>
    <mergeCell ref="D27:E27"/>
    <mergeCell ref="F27:H27"/>
    <mergeCell ref="B24:C24"/>
    <mergeCell ref="D24:E24"/>
    <mergeCell ref="F24:H24"/>
    <mergeCell ref="B25:C25"/>
    <mergeCell ref="D25:E25"/>
    <mergeCell ref="F25:H25"/>
    <mergeCell ref="B22:C22"/>
    <mergeCell ref="D22:E22"/>
    <mergeCell ref="F22:H22"/>
    <mergeCell ref="B23:C23"/>
    <mergeCell ref="D23:E23"/>
    <mergeCell ref="F23:H23"/>
    <mergeCell ref="B19:I19"/>
    <mergeCell ref="A20:A21"/>
    <mergeCell ref="B20:C21"/>
    <mergeCell ref="D20:E21"/>
    <mergeCell ref="F20:H20"/>
    <mergeCell ref="I20:I21"/>
    <mergeCell ref="F21:H21"/>
    <mergeCell ref="H13:H14"/>
    <mergeCell ref="I13:I14"/>
    <mergeCell ref="B16:D16"/>
    <mergeCell ref="H16:H18"/>
    <mergeCell ref="B17:D17"/>
    <mergeCell ref="B18:D18"/>
    <mergeCell ref="F13:G13"/>
    <mergeCell ref="I15:I18"/>
    <mergeCell ref="B13:D14"/>
    <mergeCell ref="A10:B10"/>
    <mergeCell ref="A13:A14"/>
    <mergeCell ref="E13:E14"/>
    <mergeCell ref="A6:B6"/>
    <mergeCell ref="C6:G6"/>
    <mergeCell ref="A1:I1"/>
    <mergeCell ref="A2:I2"/>
    <mergeCell ref="A4:I4"/>
    <mergeCell ref="A5:B5"/>
    <mergeCell ref="A9:B9"/>
  </mergeCells>
  <printOptions horizontalCentered="1"/>
  <pageMargins left="0.45" right="0.2" top="0.5" bottom="0.25" header="0.3" footer="0.05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topLeftCell="A17" zoomScale="60" zoomScaleNormal="100" workbookViewId="0">
      <selection activeCell="G39" sqref="G39:I39"/>
    </sheetView>
  </sheetViews>
  <sheetFormatPr defaultColWidth="9.140625" defaultRowHeight="12.75" x14ac:dyDescent="0.2"/>
  <cols>
    <col min="1" max="1" width="9.140625" style="1"/>
    <col min="2" max="2" width="9.42578125" style="1" customWidth="1"/>
    <col min="3" max="3" width="9.85546875" style="1" customWidth="1"/>
    <col min="4" max="4" width="4" style="1" customWidth="1"/>
    <col min="5" max="5" width="11" style="1" customWidth="1"/>
    <col min="6" max="7" width="9.140625" style="1"/>
    <col min="8" max="8" width="15.42578125" style="1" customWidth="1"/>
    <col min="9" max="9" width="12.85546875" style="1" customWidth="1"/>
    <col min="10" max="16384" width="9.140625" style="1"/>
  </cols>
  <sheetData>
    <row r="1" spans="1:12" ht="30.75" customHeight="1" x14ac:dyDescent="0.2">
      <c r="A1" s="255" t="s">
        <v>63</v>
      </c>
      <c r="B1" s="256"/>
      <c r="C1" s="256"/>
      <c r="D1" s="256"/>
      <c r="E1" s="256"/>
      <c r="F1" s="256"/>
      <c r="G1" s="256"/>
      <c r="H1" s="256"/>
      <c r="I1" s="256"/>
    </row>
    <row r="2" spans="1:12" x14ac:dyDescent="0.2">
      <c r="A2" s="256" t="s">
        <v>64</v>
      </c>
      <c r="B2" s="256"/>
      <c r="C2" s="256"/>
      <c r="D2" s="256"/>
      <c r="E2" s="256"/>
      <c r="F2" s="256"/>
      <c r="G2" s="256"/>
      <c r="H2" s="256"/>
      <c r="I2" s="256"/>
    </row>
    <row r="3" spans="1:12" ht="7.5" customHeight="1" x14ac:dyDescent="0.2">
      <c r="A3" s="10"/>
      <c r="B3" s="10"/>
      <c r="C3" s="10"/>
      <c r="D3" s="10"/>
      <c r="E3" s="10"/>
      <c r="F3" s="10"/>
      <c r="G3" s="10"/>
      <c r="H3" s="10"/>
      <c r="I3" s="10"/>
    </row>
    <row r="4" spans="1:12" ht="17.25" customHeight="1" x14ac:dyDescent="0.2">
      <c r="A4" s="257" t="s">
        <v>0</v>
      </c>
      <c r="B4" s="257"/>
      <c r="C4" s="257"/>
      <c r="D4" s="257"/>
      <c r="E4" s="257"/>
      <c r="F4" s="257"/>
      <c r="G4" s="257"/>
      <c r="H4" s="257"/>
      <c r="I4" s="257"/>
    </row>
    <row r="5" spans="1:12" x14ac:dyDescent="0.2">
      <c r="A5" s="320" t="s">
        <v>15</v>
      </c>
      <c r="B5" s="320"/>
      <c r="C5" s="1" t="s">
        <v>222</v>
      </c>
    </row>
    <row r="6" spans="1:12" ht="13.15" customHeight="1" x14ac:dyDescent="0.2">
      <c r="A6" s="320" t="s">
        <v>16</v>
      </c>
      <c r="B6" s="320"/>
      <c r="C6" s="321" t="s">
        <v>128</v>
      </c>
      <c r="D6" s="321"/>
      <c r="E6" s="321"/>
      <c r="F6" s="321"/>
      <c r="G6" s="321"/>
    </row>
    <row r="7" spans="1:12" x14ac:dyDescent="0.2">
      <c r="A7" s="23"/>
      <c r="B7" s="23"/>
      <c r="C7" s="174"/>
      <c r="D7" s="174"/>
      <c r="E7" s="174"/>
    </row>
    <row r="8" spans="1:12" ht="7.5" customHeight="1" x14ac:dyDescent="0.2">
      <c r="A8" s="11"/>
      <c r="B8" s="11"/>
    </row>
    <row r="9" spans="1:12" x14ac:dyDescent="0.2">
      <c r="A9" s="320" t="s">
        <v>17</v>
      </c>
      <c r="B9" s="320"/>
      <c r="C9" s="1" t="s">
        <v>26</v>
      </c>
    </row>
    <row r="10" spans="1:12" x14ac:dyDescent="0.2">
      <c r="A10" s="320" t="s">
        <v>18</v>
      </c>
      <c r="B10" s="320"/>
      <c r="C10" s="1" t="s">
        <v>72</v>
      </c>
    </row>
    <row r="12" spans="1:12" x14ac:dyDescent="0.2">
      <c r="A12" s="1" t="s">
        <v>1</v>
      </c>
    </row>
    <row r="13" spans="1:12" ht="30.75" customHeight="1" x14ac:dyDescent="0.2">
      <c r="A13" s="322" t="s">
        <v>2</v>
      </c>
      <c r="B13" s="340" t="s">
        <v>3</v>
      </c>
      <c r="C13" s="341"/>
      <c r="D13" s="342"/>
      <c r="E13" s="323" t="s">
        <v>8</v>
      </c>
      <c r="F13" s="322" t="s">
        <v>189</v>
      </c>
      <c r="G13" s="322"/>
      <c r="H13" s="323" t="s">
        <v>12</v>
      </c>
      <c r="I13" s="323" t="s">
        <v>14</v>
      </c>
    </row>
    <row r="14" spans="1:12" x14ac:dyDescent="0.2">
      <c r="A14" s="322"/>
      <c r="B14" s="343"/>
      <c r="C14" s="344"/>
      <c r="D14" s="345"/>
      <c r="E14" s="322"/>
      <c r="F14" s="9" t="s">
        <v>10</v>
      </c>
      <c r="G14" s="9" t="s">
        <v>11</v>
      </c>
      <c r="H14" s="322"/>
      <c r="I14" s="322"/>
      <c r="L14" s="1">
        <f>0.006*20</f>
        <v>0.12</v>
      </c>
    </row>
    <row r="15" spans="1:12" ht="25.5" x14ac:dyDescent="0.2">
      <c r="A15" s="9" t="s">
        <v>7</v>
      </c>
      <c r="B15" s="173" t="s">
        <v>220</v>
      </c>
      <c r="C15" s="346" t="s">
        <v>221</v>
      </c>
      <c r="D15" s="347"/>
      <c r="E15" s="2">
        <v>1.2</v>
      </c>
      <c r="F15" s="15">
        <v>2</v>
      </c>
      <c r="G15" s="15">
        <v>2.2999999999999998</v>
      </c>
      <c r="H15" s="12" t="s">
        <v>13</v>
      </c>
      <c r="I15" s="14" t="s">
        <v>129</v>
      </c>
    </row>
    <row r="16" spans="1:12" ht="47.1" customHeight="1" x14ac:dyDescent="0.2">
      <c r="A16" s="4" t="s">
        <v>27</v>
      </c>
      <c r="B16" s="327">
        <v>20.100000000000001</v>
      </c>
      <c r="C16" s="328"/>
      <c r="D16" s="329"/>
      <c r="E16" s="171">
        <v>20.09</v>
      </c>
      <c r="F16" s="7">
        <v>2.0499999999999998</v>
      </c>
      <c r="G16" s="7">
        <v>2.2000000000000002</v>
      </c>
      <c r="H16" s="330" t="s">
        <v>132</v>
      </c>
      <c r="I16" s="8"/>
    </row>
    <row r="17" spans="1:9" ht="47.1" customHeight="1" x14ac:dyDescent="0.2">
      <c r="A17" s="4" t="s">
        <v>28</v>
      </c>
      <c r="B17" s="327">
        <v>20.100000000000001</v>
      </c>
      <c r="C17" s="328"/>
      <c r="D17" s="329"/>
      <c r="E17" s="172">
        <v>20.09</v>
      </c>
      <c r="F17" s="7">
        <v>2.0499999999999998</v>
      </c>
      <c r="G17" s="7">
        <v>2.15</v>
      </c>
      <c r="H17" s="331"/>
      <c r="I17" s="8"/>
    </row>
    <row r="18" spans="1:9" ht="47.1" customHeight="1" x14ac:dyDescent="0.2">
      <c r="A18" s="4" t="s">
        <v>29</v>
      </c>
      <c r="B18" s="327">
        <v>20.100000000000001</v>
      </c>
      <c r="C18" s="328"/>
      <c r="D18" s="329"/>
      <c r="E18" s="172">
        <v>20.149999999999999</v>
      </c>
      <c r="F18" s="7">
        <v>2.0499999999999998</v>
      </c>
      <c r="G18" s="7">
        <v>2.15</v>
      </c>
      <c r="H18" s="332"/>
      <c r="I18" s="8"/>
    </row>
    <row r="19" spans="1:9" x14ac:dyDescent="0.2">
      <c r="A19" s="3" t="s">
        <v>19</v>
      </c>
      <c r="B19" s="348"/>
      <c r="C19" s="348"/>
      <c r="D19" s="348"/>
      <c r="E19" s="348"/>
      <c r="F19" s="348"/>
      <c r="G19" s="348"/>
      <c r="H19" s="348"/>
      <c r="I19" s="348"/>
    </row>
    <row r="20" spans="1:9" x14ac:dyDescent="0.2">
      <c r="A20" s="322" t="s">
        <v>20</v>
      </c>
      <c r="B20" s="322" t="s">
        <v>21</v>
      </c>
      <c r="C20" s="322"/>
      <c r="D20" s="322" t="s">
        <v>22</v>
      </c>
      <c r="E20" s="322"/>
      <c r="F20" s="348" t="s">
        <v>23</v>
      </c>
      <c r="G20" s="348"/>
      <c r="H20" s="348"/>
      <c r="I20" s="322" t="s">
        <v>25</v>
      </c>
    </row>
    <row r="21" spans="1:9" x14ac:dyDescent="0.2">
      <c r="A21" s="322"/>
      <c r="B21" s="322"/>
      <c r="C21" s="322"/>
      <c r="D21" s="322"/>
      <c r="E21" s="322"/>
      <c r="F21" s="348" t="s">
        <v>24</v>
      </c>
      <c r="G21" s="348"/>
      <c r="H21" s="348"/>
      <c r="I21" s="322"/>
    </row>
    <row r="22" spans="1:9" ht="39.75" customHeight="1" x14ac:dyDescent="0.2">
      <c r="A22" s="4" t="s">
        <v>27</v>
      </c>
      <c r="B22" s="349" t="s">
        <v>33</v>
      </c>
      <c r="C22" s="348"/>
      <c r="D22" s="350" t="s">
        <v>39</v>
      </c>
      <c r="E22" s="351"/>
      <c r="F22" s="352">
        <v>2.5999999999999999E-2</v>
      </c>
      <c r="G22" s="322"/>
      <c r="H22" s="322"/>
      <c r="I22" s="9" t="s">
        <v>131</v>
      </c>
    </row>
    <row r="23" spans="1:9" ht="27.75" customHeight="1" x14ac:dyDescent="0.2">
      <c r="A23" s="4" t="s">
        <v>28</v>
      </c>
      <c r="B23" s="349" t="s">
        <v>34</v>
      </c>
      <c r="C23" s="348"/>
      <c r="D23" s="353" t="s">
        <v>40</v>
      </c>
      <c r="E23" s="353"/>
      <c r="F23" s="322">
        <v>945</v>
      </c>
      <c r="G23" s="322"/>
      <c r="H23" s="322"/>
      <c r="I23" s="88" t="s">
        <v>131</v>
      </c>
    </row>
    <row r="24" spans="1:9" ht="26.25" hidden="1" customHeight="1" x14ac:dyDescent="0.2">
      <c r="A24" s="4" t="s">
        <v>29</v>
      </c>
      <c r="B24" s="322" t="s">
        <v>35</v>
      </c>
      <c r="C24" s="322"/>
      <c r="D24" s="322" t="s">
        <v>41</v>
      </c>
      <c r="E24" s="322"/>
      <c r="F24" s="354"/>
      <c r="G24" s="322"/>
      <c r="H24" s="322"/>
      <c r="I24" s="119" t="s">
        <v>131</v>
      </c>
    </row>
    <row r="25" spans="1:9" ht="27" hidden="1" customHeight="1" x14ac:dyDescent="0.2">
      <c r="A25" s="4" t="s">
        <v>30</v>
      </c>
      <c r="B25" s="322" t="s">
        <v>36</v>
      </c>
      <c r="C25" s="322"/>
      <c r="D25" s="322" t="s">
        <v>42</v>
      </c>
      <c r="E25" s="322"/>
      <c r="F25" s="322"/>
      <c r="G25" s="322"/>
      <c r="H25" s="322"/>
      <c r="I25" s="119" t="s">
        <v>131</v>
      </c>
    </row>
    <row r="26" spans="1:9" ht="38.25" hidden="1" customHeight="1" x14ac:dyDescent="0.2">
      <c r="A26" s="4" t="s">
        <v>31</v>
      </c>
      <c r="B26" s="349" t="s">
        <v>37</v>
      </c>
      <c r="C26" s="348"/>
      <c r="D26" s="323" t="s">
        <v>43</v>
      </c>
      <c r="E26" s="322"/>
      <c r="F26" s="322"/>
      <c r="G26" s="322"/>
      <c r="H26" s="322"/>
      <c r="I26" s="119" t="s">
        <v>131</v>
      </c>
    </row>
    <row r="27" spans="1:9" ht="42.75" hidden="1" customHeight="1" x14ac:dyDescent="0.2">
      <c r="A27" s="4" t="s">
        <v>32</v>
      </c>
      <c r="B27" s="349" t="s">
        <v>61</v>
      </c>
      <c r="C27" s="348"/>
      <c r="D27" s="323" t="s">
        <v>44</v>
      </c>
      <c r="E27" s="322"/>
      <c r="F27" s="350"/>
      <c r="G27" s="355"/>
      <c r="H27" s="351"/>
      <c r="I27" s="119" t="s">
        <v>131</v>
      </c>
    </row>
    <row r="28" spans="1:9" ht="42.75" hidden="1" customHeight="1" x14ac:dyDescent="0.2">
      <c r="A28" s="4" t="s">
        <v>62</v>
      </c>
      <c r="B28" s="349" t="s">
        <v>38</v>
      </c>
      <c r="C28" s="348"/>
      <c r="D28" s="323" t="s">
        <v>44</v>
      </c>
      <c r="E28" s="322"/>
      <c r="F28" s="350"/>
      <c r="G28" s="355"/>
      <c r="H28" s="351"/>
      <c r="I28" s="119" t="s">
        <v>131</v>
      </c>
    </row>
    <row r="29" spans="1:9" x14ac:dyDescent="0.2">
      <c r="A29" s="1" t="s">
        <v>45</v>
      </c>
    </row>
    <row r="31" spans="1:9" ht="16.5" customHeight="1" x14ac:dyDescent="0.2"/>
    <row r="32" spans="1:9" x14ac:dyDescent="0.2">
      <c r="A32" s="316" t="s">
        <v>175</v>
      </c>
      <c r="B32" s="317"/>
      <c r="C32" s="317"/>
      <c r="D32" s="317"/>
      <c r="E32" s="317"/>
      <c r="F32" s="317"/>
      <c r="G32" s="317"/>
      <c r="H32" s="317"/>
      <c r="I32" s="318"/>
    </row>
    <row r="33" spans="1:9" ht="19.5" customHeight="1" x14ac:dyDescent="0.2">
      <c r="A33" s="356"/>
      <c r="B33" s="315"/>
      <c r="C33" s="357"/>
      <c r="D33" s="356"/>
      <c r="E33" s="315"/>
      <c r="F33" s="357"/>
      <c r="G33" s="356"/>
      <c r="H33" s="315"/>
      <c r="I33" s="357"/>
    </row>
    <row r="34" spans="1:9" ht="15" customHeight="1" x14ac:dyDescent="0.2">
      <c r="A34" s="358" t="s">
        <v>74</v>
      </c>
      <c r="B34" s="297"/>
      <c r="C34" s="359"/>
      <c r="D34" s="358" t="s">
        <v>75</v>
      </c>
      <c r="E34" s="297"/>
      <c r="F34" s="359"/>
      <c r="G34" s="358" t="s">
        <v>76</v>
      </c>
      <c r="H34" s="297"/>
      <c r="I34" s="359"/>
    </row>
    <row r="35" spans="1:9" ht="15" customHeight="1" x14ac:dyDescent="0.2">
      <c r="A35" s="358" t="s">
        <v>234</v>
      </c>
      <c r="B35" s="297"/>
      <c r="C35" s="359"/>
      <c r="D35" s="358" t="s">
        <v>65</v>
      </c>
      <c r="E35" s="297"/>
      <c r="F35" s="359"/>
      <c r="G35" s="297" t="s">
        <v>67</v>
      </c>
      <c r="H35" s="297"/>
      <c r="I35" s="359"/>
    </row>
    <row r="36" spans="1:9" ht="2.25" customHeight="1" x14ac:dyDescent="0.2">
      <c r="A36" s="91"/>
      <c r="B36" s="13"/>
      <c r="C36" s="13"/>
      <c r="D36" s="13"/>
      <c r="E36" s="13"/>
      <c r="F36" s="13"/>
      <c r="G36" s="13"/>
      <c r="H36" s="13"/>
      <c r="I36" s="13"/>
    </row>
    <row r="37" spans="1:9" ht="23.25" customHeight="1" x14ac:dyDescent="0.2">
      <c r="A37" s="356"/>
      <c r="B37" s="315"/>
      <c r="C37" s="357"/>
      <c r="D37" s="356"/>
      <c r="E37" s="315"/>
      <c r="F37" s="357"/>
      <c r="G37" s="356"/>
      <c r="H37" s="315"/>
      <c r="I37" s="357"/>
    </row>
    <row r="38" spans="1:9" ht="17.25" customHeight="1" x14ac:dyDescent="0.2">
      <c r="A38" s="358" t="s">
        <v>77</v>
      </c>
      <c r="B38" s="297"/>
      <c r="C38" s="359"/>
      <c r="D38" s="358" t="s">
        <v>78</v>
      </c>
      <c r="E38" s="297"/>
      <c r="F38" s="359"/>
      <c r="G38" s="358" t="s">
        <v>206</v>
      </c>
      <c r="H38" s="297"/>
      <c r="I38" s="359"/>
    </row>
    <row r="39" spans="1:9" ht="15" customHeight="1" x14ac:dyDescent="0.2">
      <c r="A39" s="358" t="s">
        <v>208</v>
      </c>
      <c r="B39" s="297"/>
      <c r="C39" s="359"/>
      <c r="D39" s="358" t="s">
        <v>207</v>
      </c>
      <c r="E39" s="297"/>
      <c r="F39" s="359"/>
      <c r="G39" s="358" t="s">
        <v>214</v>
      </c>
      <c r="H39" s="297"/>
      <c r="I39" s="359"/>
    </row>
    <row r="40" spans="1:9" x14ac:dyDescent="0.2">
      <c r="A40" s="316" t="s">
        <v>94</v>
      </c>
      <c r="B40" s="317"/>
      <c r="C40" s="317"/>
      <c r="D40" s="317"/>
      <c r="E40" s="317"/>
      <c r="F40" s="317"/>
      <c r="G40" s="317"/>
      <c r="H40" s="317"/>
      <c r="I40" s="318"/>
    </row>
    <row r="41" spans="1:9" x14ac:dyDescent="0.2">
      <c r="A41" s="91"/>
      <c r="B41" s="13"/>
      <c r="C41" s="13"/>
      <c r="D41" s="13"/>
      <c r="E41" s="13"/>
      <c r="F41" s="92"/>
      <c r="G41" s="91"/>
      <c r="H41" s="13"/>
      <c r="I41" s="92"/>
    </row>
    <row r="42" spans="1:9" ht="4.5" customHeight="1" x14ac:dyDescent="0.2">
      <c r="A42" s="91"/>
      <c r="B42" s="13"/>
      <c r="C42" s="13"/>
      <c r="D42" s="13"/>
      <c r="E42" s="13"/>
      <c r="F42" s="92"/>
      <c r="G42" s="91"/>
      <c r="H42" s="13"/>
      <c r="I42" s="92"/>
    </row>
    <row r="43" spans="1:9" s="24" customFormat="1" ht="23.25" customHeight="1" x14ac:dyDescent="0.25">
      <c r="A43" s="358" t="s">
        <v>89</v>
      </c>
      <c r="B43" s="297"/>
      <c r="C43" s="297"/>
      <c r="D43" s="297"/>
      <c r="E43" s="297"/>
      <c r="F43" s="359"/>
      <c r="G43" s="363" t="s">
        <v>91</v>
      </c>
      <c r="H43" s="364"/>
      <c r="I43" s="365"/>
    </row>
    <row r="44" spans="1:9" s="24" customFormat="1" ht="15" x14ac:dyDescent="0.25">
      <c r="A44" s="120"/>
      <c r="B44" s="121" t="s">
        <v>90</v>
      </c>
      <c r="C44" s="121"/>
      <c r="D44" s="121"/>
      <c r="E44" s="121"/>
      <c r="F44" s="122"/>
      <c r="G44" s="360" t="s">
        <v>92</v>
      </c>
      <c r="H44" s="361"/>
      <c r="I44" s="362"/>
    </row>
    <row r="45" spans="1:9" s="5" customFormat="1" ht="15" x14ac:dyDescent="0.25">
      <c r="A45" s="289" t="s">
        <v>179</v>
      </c>
      <c r="B45" s="290"/>
      <c r="C45" s="290"/>
      <c r="D45" s="290"/>
      <c r="E45" s="290"/>
      <c r="F45" s="290"/>
      <c r="G45" s="290"/>
      <c r="H45" s="290"/>
      <c r="I45" s="291"/>
    </row>
    <row r="46" spans="1:9" s="5" customFormat="1" ht="15" x14ac:dyDescent="0.25">
      <c r="A46" s="132"/>
      <c r="B46" s="133"/>
      <c r="C46" s="133"/>
      <c r="D46" s="133"/>
      <c r="E46" s="133"/>
      <c r="F46" s="134"/>
      <c r="G46" s="132"/>
      <c r="H46" s="133"/>
      <c r="I46" s="134"/>
    </row>
    <row r="47" spans="1:9" s="5" customFormat="1" ht="12.75" customHeight="1" x14ac:dyDescent="0.25">
      <c r="A47" s="132"/>
      <c r="B47" s="133"/>
      <c r="C47" s="133"/>
      <c r="D47" s="133"/>
      <c r="E47" s="133"/>
      <c r="F47" s="134"/>
      <c r="H47" s="151"/>
      <c r="I47" s="152"/>
    </row>
    <row r="48" spans="1:9" s="24" customFormat="1" ht="13.5" customHeight="1" x14ac:dyDescent="0.25">
      <c r="A48" s="333" t="s">
        <v>199</v>
      </c>
      <c r="B48" s="333"/>
      <c r="C48" s="333"/>
      <c r="D48" s="333"/>
      <c r="E48" s="333"/>
      <c r="F48" s="307"/>
      <c r="G48" s="305" t="s">
        <v>200</v>
      </c>
      <c r="H48" s="306"/>
      <c r="I48" s="307"/>
    </row>
    <row r="49" spans="1:9" s="24" customFormat="1" ht="15" x14ac:dyDescent="0.25">
      <c r="A49" s="309" t="s">
        <v>180</v>
      </c>
      <c r="B49" s="309"/>
      <c r="C49" s="309"/>
      <c r="D49" s="309"/>
      <c r="E49" s="309"/>
      <c r="F49" s="310"/>
      <c r="G49" s="308" t="s">
        <v>181</v>
      </c>
      <c r="H49" s="309"/>
      <c r="I49" s="310"/>
    </row>
    <row r="53" spans="1:9" x14ac:dyDescent="0.2">
      <c r="E53" s="13"/>
    </row>
  </sheetData>
  <mergeCells count="75">
    <mergeCell ref="A45:I45"/>
    <mergeCell ref="A48:F48"/>
    <mergeCell ref="G48:I48"/>
    <mergeCell ref="A49:F49"/>
    <mergeCell ref="G49:I49"/>
    <mergeCell ref="A40:I40"/>
    <mergeCell ref="A43:F43"/>
    <mergeCell ref="G44:I44"/>
    <mergeCell ref="G43:I43"/>
    <mergeCell ref="A37:C37"/>
    <mergeCell ref="D38:F38"/>
    <mergeCell ref="G38:I38"/>
    <mergeCell ref="D39:F39"/>
    <mergeCell ref="A38:C38"/>
    <mergeCell ref="A39:C39"/>
    <mergeCell ref="G39:I39"/>
    <mergeCell ref="D37:F37"/>
    <mergeCell ref="G37:I37"/>
    <mergeCell ref="D33:F33"/>
    <mergeCell ref="D35:F35"/>
    <mergeCell ref="G35:I35"/>
    <mergeCell ref="G33:I33"/>
    <mergeCell ref="A32:I32"/>
    <mergeCell ref="A34:C34"/>
    <mergeCell ref="D34:F34"/>
    <mergeCell ref="G34:I34"/>
    <mergeCell ref="A33:C33"/>
    <mergeCell ref="A35:C35"/>
    <mergeCell ref="B28:C28"/>
    <mergeCell ref="D28:E28"/>
    <mergeCell ref="F28:H28"/>
    <mergeCell ref="B26:C26"/>
    <mergeCell ref="D26:E26"/>
    <mergeCell ref="F26:H26"/>
    <mergeCell ref="B27:C27"/>
    <mergeCell ref="D27:E27"/>
    <mergeCell ref="F27:H27"/>
    <mergeCell ref="B24:C24"/>
    <mergeCell ref="D24:E24"/>
    <mergeCell ref="F24:H24"/>
    <mergeCell ref="B25:C25"/>
    <mergeCell ref="D25:E25"/>
    <mergeCell ref="F25:H25"/>
    <mergeCell ref="B22:C22"/>
    <mergeCell ref="D22:E22"/>
    <mergeCell ref="F22:H22"/>
    <mergeCell ref="B23:C23"/>
    <mergeCell ref="D23:E23"/>
    <mergeCell ref="F23:H23"/>
    <mergeCell ref="B19:I19"/>
    <mergeCell ref="A20:A21"/>
    <mergeCell ref="B20:C21"/>
    <mergeCell ref="D20:E21"/>
    <mergeCell ref="F20:H20"/>
    <mergeCell ref="I20:I21"/>
    <mergeCell ref="F21:H21"/>
    <mergeCell ref="H13:H14"/>
    <mergeCell ref="I13:I14"/>
    <mergeCell ref="B16:D16"/>
    <mergeCell ref="H16:H18"/>
    <mergeCell ref="B17:D17"/>
    <mergeCell ref="B18:D18"/>
    <mergeCell ref="F13:G13"/>
    <mergeCell ref="B13:D14"/>
    <mergeCell ref="C15:D15"/>
    <mergeCell ref="A9:B9"/>
    <mergeCell ref="A10:B10"/>
    <mergeCell ref="A13:A14"/>
    <mergeCell ref="E13:E14"/>
    <mergeCell ref="A6:B6"/>
    <mergeCell ref="A1:I1"/>
    <mergeCell ref="A2:I2"/>
    <mergeCell ref="A4:I4"/>
    <mergeCell ref="A5:B5"/>
    <mergeCell ref="C6:G6"/>
  </mergeCells>
  <printOptions horizontalCentered="1"/>
  <pageMargins left="0.45" right="0.2" top="0.5" bottom="0.25" header="0.3" footer="0.05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topLeftCell="A5" zoomScale="60" zoomScaleNormal="100" workbookViewId="0">
      <selection activeCell="K35" sqref="K35"/>
    </sheetView>
  </sheetViews>
  <sheetFormatPr defaultColWidth="9.140625" defaultRowHeight="15" x14ac:dyDescent="0.25"/>
  <cols>
    <col min="1" max="1" width="9.140625" style="5"/>
    <col min="2" max="2" width="9.42578125" style="5" customWidth="1"/>
    <col min="3" max="3" width="12" style="5" customWidth="1"/>
    <col min="4" max="4" width="9.140625" style="5"/>
    <col min="5" max="5" width="11" style="5" customWidth="1"/>
    <col min="6" max="6" width="10.5703125" style="5" customWidth="1"/>
    <col min="7" max="7" width="9.140625" style="5"/>
    <col min="8" max="8" width="15.42578125" style="5" customWidth="1"/>
    <col min="9" max="9" width="12.85546875" style="5" customWidth="1"/>
    <col min="10" max="16384" width="9.140625" style="5"/>
  </cols>
  <sheetData>
    <row r="1" spans="1:12" ht="30.75" customHeight="1" x14ac:dyDescent="0.25">
      <c r="A1" s="334" t="s">
        <v>63</v>
      </c>
      <c r="B1" s="335"/>
      <c r="C1" s="335"/>
      <c r="D1" s="335"/>
      <c r="E1" s="335"/>
      <c r="F1" s="335"/>
      <c r="G1" s="335"/>
      <c r="H1" s="335"/>
      <c r="I1" s="335"/>
    </row>
    <row r="2" spans="1:12" x14ac:dyDescent="0.25">
      <c r="A2" s="335" t="s">
        <v>64</v>
      </c>
      <c r="B2" s="335"/>
      <c r="C2" s="335"/>
      <c r="D2" s="335"/>
      <c r="E2" s="335"/>
      <c r="F2" s="335"/>
      <c r="G2" s="335"/>
      <c r="H2" s="335"/>
      <c r="I2" s="335"/>
    </row>
    <row r="3" spans="1:12" ht="7.5" customHeight="1" x14ac:dyDescent="0.25">
      <c r="A3" s="157"/>
      <c r="B3" s="157"/>
      <c r="C3" s="157"/>
      <c r="D3" s="157"/>
      <c r="E3" s="157"/>
      <c r="F3" s="157"/>
      <c r="G3" s="157"/>
      <c r="H3" s="157"/>
      <c r="I3" s="157"/>
    </row>
    <row r="4" spans="1:12" ht="17.25" customHeight="1" x14ac:dyDescent="0.25">
      <c r="A4" s="336" t="s">
        <v>0</v>
      </c>
      <c r="B4" s="336"/>
      <c r="C4" s="336"/>
      <c r="D4" s="336"/>
      <c r="E4" s="336"/>
      <c r="F4" s="336"/>
      <c r="G4" s="336"/>
      <c r="H4" s="336"/>
      <c r="I4" s="336"/>
    </row>
    <row r="5" spans="1:12" x14ac:dyDescent="0.25">
      <c r="A5" s="258" t="s">
        <v>15</v>
      </c>
      <c r="B5" s="258"/>
      <c r="C5" s="5" t="s">
        <v>215</v>
      </c>
    </row>
    <row r="6" spans="1:12" ht="13.15" customHeight="1" x14ac:dyDescent="0.25">
      <c r="A6" s="258" t="s">
        <v>16</v>
      </c>
      <c r="B6" s="258"/>
      <c r="C6" s="261" t="s">
        <v>128</v>
      </c>
      <c r="D6" s="261"/>
      <c r="E6" s="261"/>
      <c r="F6" s="261"/>
      <c r="G6" s="261"/>
      <c r="H6" s="261"/>
    </row>
    <row r="7" spans="1:12" x14ac:dyDescent="0.25">
      <c r="A7" s="138"/>
      <c r="B7" s="138"/>
      <c r="C7" s="170"/>
      <c r="D7" s="170"/>
      <c r="E7" s="170"/>
    </row>
    <row r="8" spans="1:12" ht="7.5" customHeight="1" x14ac:dyDescent="0.25">
      <c r="A8" s="138"/>
      <c r="B8" s="138"/>
    </row>
    <row r="9" spans="1:12" x14ac:dyDescent="0.25">
      <c r="A9" s="258" t="s">
        <v>17</v>
      </c>
      <c r="B9" s="258"/>
      <c r="C9" s="5" t="s">
        <v>219</v>
      </c>
    </row>
    <row r="10" spans="1:12" x14ac:dyDescent="0.25">
      <c r="A10" s="258" t="s">
        <v>18</v>
      </c>
      <c r="B10" s="258"/>
      <c r="C10" s="5" t="s">
        <v>223</v>
      </c>
    </row>
    <row r="12" spans="1:12" hidden="1" x14ac:dyDescent="0.25">
      <c r="A12" s="5" t="s">
        <v>1</v>
      </c>
    </row>
    <row r="13" spans="1:12" ht="30.75" hidden="1" customHeight="1" x14ac:dyDescent="0.25">
      <c r="A13" s="259" t="s">
        <v>2</v>
      </c>
      <c r="B13" s="271" t="s">
        <v>3</v>
      </c>
      <c r="C13" s="272"/>
      <c r="D13" s="273"/>
      <c r="E13" s="260" t="s">
        <v>8</v>
      </c>
      <c r="F13" s="259" t="s">
        <v>189</v>
      </c>
      <c r="G13" s="259"/>
      <c r="H13" s="260" t="s">
        <v>12</v>
      </c>
      <c r="I13" s="260" t="s">
        <v>14</v>
      </c>
    </row>
    <row r="14" spans="1:12" hidden="1" x14ac:dyDescent="0.25">
      <c r="A14" s="259"/>
      <c r="B14" s="274"/>
      <c r="C14" s="275"/>
      <c r="D14" s="276"/>
      <c r="E14" s="259"/>
      <c r="F14" s="140" t="s">
        <v>10</v>
      </c>
      <c r="G14" s="140" t="s">
        <v>11</v>
      </c>
      <c r="H14" s="259"/>
      <c r="I14" s="259"/>
      <c r="L14" s="5">
        <f>0.006*20</f>
        <v>0.12</v>
      </c>
    </row>
    <row r="15" spans="1:12" ht="28.5" hidden="1" x14ac:dyDescent="0.25">
      <c r="A15" s="140" t="s">
        <v>7</v>
      </c>
      <c r="B15" s="175" t="s">
        <v>220</v>
      </c>
      <c r="C15" s="295" t="s">
        <v>221</v>
      </c>
      <c r="D15" s="296"/>
      <c r="E15" s="142">
        <v>1.2</v>
      </c>
      <c r="F15" s="143">
        <v>2</v>
      </c>
      <c r="G15" s="143">
        <v>2.2999999999999998</v>
      </c>
      <c r="H15" s="144" t="s">
        <v>13</v>
      </c>
      <c r="I15" s="161" t="s">
        <v>129</v>
      </c>
    </row>
    <row r="16" spans="1:12" ht="47.1" hidden="1" customHeight="1" x14ac:dyDescent="0.25">
      <c r="A16" s="145" t="s">
        <v>27</v>
      </c>
      <c r="B16" s="262">
        <v>20.100000000000001</v>
      </c>
      <c r="C16" s="263"/>
      <c r="D16" s="264"/>
      <c r="E16" s="176">
        <v>20.09</v>
      </c>
      <c r="F16" s="146">
        <v>2.0499999999999998</v>
      </c>
      <c r="G16" s="146">
        <v>2.2000000000000002</v>
      </c>
      <c r="H16" s="265" t="s">
        <v>132</v>
      </c>
      <c r="I16" s="162"/>
    </row>
    <row r="17" spans="1:9" ht="47.1" hidden="1" customHeight="1" x14ac:dyDescent="0.25">
      <c r="A17" s="145" t="s">
        <v>28</v>
      </c>
      <c r="B17" s="262">
        <v>20.100000000000001</v>
      </c>
      <c r="C17" s="263"/>
      <c r="D17" s="264"/>
      <c r="E17" s="165">
        <v>20.09</v>
      </c>
      <c r="F17" s="146">
        <v>2.0499999999999998</v>
      </c>
      <c r="G17" s="146">
        <v>2.15</v>
      </c>
      <c r="H17" s="266"/>
      <c r="I17" s="162"/>
    </row>
    <row r="18" spans="1:9" ht="47.1" hidden="1" customHeight="1" x14ac:dyDescent="0.25">
      <c r="A18" s="145" t="s">
        <v>29</v>
      </c>
      <c r="B18" s="262">
        <v>20.100000000000001</v>
      </c>
      <c r="C18" s="263"/>
      <c r="D18" s="264"/>
      <c r="E18" s="165">
        <v>20.149999999999999</v>
      </c>
      <c r="F18" s="146">
        <v>2.0499999999999998</v>
      </c>
      <c r="G18" s="146">
        <v>2.15</v>
      </c>
      <c r="H18" s="267"/>
      <c r="I18" s="162"/>
    </row>
    <row r="19" spans="1:9" x14ac:dyDescent="0.25">
      <c r="A19" s="147" t="s">
        <v>19</v>
      </c>
      <c r="B19" s="277"/>
      <c r="C19" s="277"/>
      <c r="D19" s="277"/>
      <c r="E19" s="277"/>
      <c r="F19" s="277"/>
      <c r="G19" s="277"/>
      <c r="H19" s="277"/>
      <c r="I19" s="277"/>
    </row>
    <row r="20" spans="1:9" x14ac:dyDescent="0.25">
      <c r="A20" s="259" t="s">
        <v>20</v>
      </c>
      <c r="B20" s="259" t="s">
        <v>21</v>
      </c>
      <c r="C20" s="259"/>
      <c r="D20" s="259" t="s">
        <v>22</v>
      </c>
      <c r="E20" s="259"/>
      <c r="F20" s="277" t="s">
        <v>23</v>
      </c>
      <c r="G20" s="277"/>
      <c r="H20" s="277"/>
      <c r="I20" s="259" t="s">
        <v>25</v>
      </c>
    </row>
    <row r="21" spans="1:9" x14ac:dyDescent="0.25">
      <c r="A21" s="259"/>
      <c r="B21" s="259"/>
      <c r="C21" s="259"/>
      <c r="D21" s="259"/>
      <c r="E21" s="259"/>
      <c r="F21" s="277" t="s">
        <v>24</v>
      </c>
      <c r="G21" s="277"/>
      <c r="H21" s="277"/>
      <c r="I21" s="259"/>
    </row>
    <row r="22" spans="1:9" ht="39.75" hidden="1" customHeight="1" x14ac:dyDescent="0.25">
      <c r="A22" s="145" t="s">
        <v>27</v>
      </c>
      <c r="B22" s="278" t="s">
        <v>182</v>
      </c>
      <c r="C22" s="277"/>
      <c r="D22" s="259" t="s">
        <v>183</v>
      </c>
      <c r="E22" s="259"/>
      <c r="F22" s="281">
        <v>2.5999999999999999E-2</v>
      </c>
      <c r="G22" s="259"/>
      <c r="H22" s="259"/>
      <c r="I22" s="140" t="s">
        <v>131</v>
      </c>
    </row>
    <row r="23" spans="1:9" ht="27.75" hidden="1" customHeight="1" x14ac:dyDescent="0.25">
      <c r="A23" s="145" t="s">
        <v>28</v>
      </c>
      <c r="B23" s="278" t="s">
        <v>34</v>
      </c>
      <c r="C23" s="277"/>
      <c r="D23" s="337" t="s">
        <v>184</v>
      </c>
      <c r="E23" s="337"/>
      <c r="F23" s="259">
        <v>945</v>
      </c>
      <c r="G23" s="259"/>
      <c r="H23" s="259"/>
      <c r="I23" s="140" t="s">
        <v>131</v>
      </c>
    </row>
    <row r="24" spans="1:9" ht="26.25" hidden="1" customHeight="1" x14ac:dyDescent="0.25">
      <c r="A24" s="145" t="s">
        <v>29</v>
      </c>
      <c r="B24" s="259" t="s">
        <v>35</v>
      </c>
      <c r="C24" s="259"/>
      <c r="D24" s="259" t="s">
        <v>185</v>
      </c>
      <c r="E24" s="259"/>
      <c r="F24" s="284"/>
      <c r="G24" s="259"/>
      <c r="H24" s="259"/>
      <c r="I24" s="140" t="s">
        <v>131</v>
      </c>
    </row>
    <row r="25" spans="1:9" ht="27" hidden="1" customHeight="1" x14ac:dyDescent="0.25">
      <c r="A25" s="145" t="s">
        <v>30</v>
      </c>
      <c r="B25" s="259" t="s">
        <v>36</v>
      </c>
      <c r="C25" s="259"/>
      <c r="D25" s="259" t="s">
        <v>42</v>
      </c>
      <c r="E25" s="259"/>
      <c r="F25" s="259"/>
      <c r="G25" s="259"/>
      <c r="H25" s="259"/>
      <c r="I25" s="140" t="s">
        <v>131</v>
      </c>
    </row>
    <row r="26" spans="1:9" ht="38.25" hidden="1" customHeight="1" x14ac:dyDescent="0.25">
      <c r="A26" s="145" t="s">
        <v>31</v>
      </c>
      <c r="B26" s="278" t="s">
        <v>37</v>
      </c>
      <c r="C26" s="277"/>
      <c r="D26" s="260" t="s">
        <v>43</v>
      </c>
      <c r="E26" s="259"/>
      <c r="F26" s="259"/>
      <c r="G26" s="259"/>
      <c r="H26" s="259"/>
      <c r="I26" s="140" t="s">
        <v>131</v>
      </c>
    </row>
    <row r="27" spans="1:9" ht="42.75" hidden="1" customHeight="1" x14ac:dyDescent="0.25">
      <c r="A27" s="145" t="s">
        <v>32</v>
      </c>
      <c r="B27" s="278" t="s">
        <v>61</v>
      </c>
      <c r="C27" s="277"/>
      <c r="D27" s="260" t="s">
        <v>44</v>
      </c>
      <c r="E27" s="259"/>
      <c r="F27" s="279"/>
      <c r="G27" s="285"/>
      <c r="H27" s="280"/>
      <c r="I27" s="140" t="s">
        <v>131</v>
      </c>
    </row>
    <row r="28" spans="1:9" ht="42.75" customHeight="1" x14ac:dyDescent="0.25">
      <c r="A28" s="145" t="s">
        <v>27</v>
      </c>
      <c r="B28" s="278" t="s">
        <v>38</v>
      </c>
      <c r="C28" s="277"/>
      <c r="D28" s="260" t="s">
        <v>44</v>
      </c>
      <c r="E28" s="259"/>
      <c r="F28" s="279" t="s">
        <v>44</v>
      </c>
      <c r="G28" s="285"/>
      <c r="H28" s="280"/>
      <c r="I28" s="140" t="s">
        <v>131</v>
      </c>
    </row>
    <row r="29" spans="1:9" x14ac:dyDescent="0.25">
      <c r="A29" s="5" t="s">
        <v>45</v>
      </c>
    </row>
    <row r="31" spans="1:9" ht="5.25" customHeight="1" x14ac:dyDescent="0.25"/>
    <row r="32" spans="1:9" x14ac:dyDescent="0.25">
      <c r="A32" s="289" t="s">
        <v>175</v>
      </c>
      <c r="B32" s="290"/>
      <c r="C32" s="290"/>
      <c r="D32" s="290"/>
      <c r="E32" s="290"/>
      <c r="F32" s="290"/>
      <c r="G32" s="290"/>
      <c r="H32" s="290"/>
      <c r="I32" s="291"/>
    </row>
    <row r="33" spans="1:9" ht="19.5" customHeight="1" x14ac:dyDescent="0.25">
      <c r="A33" s="286"/>
      <c r="B33" s="287"/>
      <c r="C33" s="288"/>
      <c r="D33" s="286"/>
      <c r="E33" s="287"/>
      <c r="F33" s="288"/>
      <c r="G33" s="286"/>
      <c r="H33" s="287"/>
      <c r="I33" s="288"/>
    </row>
    <row r="34" spans="1:9" ht="15" customHeight="1" x14ac:dyDescent="0.25">
      <c r="A34" s="292" t="s">
        <v>74</v>
      </c>
      <c r="B34" s="293"/>
      <c r="C34" s="294"/>
      <c r="D34" s="292" t="s">
        <v>75</v>
      </c>
      <c r="E34" s="293"/>
      <c r="F34" s="294"/>
      <c r="G34" s="292" t="s">
        <v>76</v>
      </c>
      <c r="H34" s="293"/>
      <c r="I34" s="294"/>
    </row>
    <row r="35" spans="1:9" ht="15" customHeight="1" x14ac:dyDescent="0.25">
      <c r="A35" s="292" t="s">
        <v>95</v>
      </c>
      <c r="B35" s="293"/>
      <c r="C35" s="294"/>
      <c r="D35" s="292" t="s">
        <v>65</v>
      </c>
      <c r="E35" s="293"/>
      <c r="F35" s="294"/>
      <c r="G35" s="293" t="s">
        <v>67</v>
      </c>
      <c r="H35" s="293"/>
      <c r="I35" s="294"/>
    </row>
    <row r="36" spans="1:9" ht="2.25" customHeight="1" x14ac:dyDescent="0.25">
      <c r="A36" s="132"/>
      <c r="B36" s="133"/>
      <c r="C36" s="133"/>
      <c r="D36" s="133"/>
      <c r="E36" s="133"/>
      <c r="F36" s="133"/>
      <c r="G36" s="133"/>
      <c r="H36" s="133"/>
      <c r="I36" s="134"/>
    </row>
    <row r="37" spans="1:9" ht="23.25" customHeight="1" x14ac:dyDescent="0.25">
      <c r="A37" s="286"/>
      <c r="B37" s="287"/>
      <c r="C37" s="288"/>
      <c r="D37" s="286"/>
      <c r="E37" s="287"/>
      <c r="F37" s="288"/>
      <c r="G37" s="286"/>
      <c r="H37" s="287"/>
      <c r="I37" s="288"/>
    </row>
    <row r="38" spans="1:9" ht="17.25" customHeight="1" x14ac:dyDescent="0.25">
      <c r="A38" s="292" t="s">
        <v>77</v>
      </c>
      <c r="B38" s="293"/>
      <c r="C38" s="294"/>
      <c r="D38" s="292" t="s">
        <v>78</v>
      </c>
      <c r="E38" s="293"/>
      <c r="F38" s="294"/>
      <c r="G38" s="292" t="s">
        <v>206</v>
      </c>
      <c r="H38" s="293"/>
      <c r="I38" s="294"/>
    </row>
    <row r="39" spans="1:9" ht="15" customHeight="1" x14ac:dyDescent="0.25">
      <c r="A39" s="292" t="s">
        <v>79</v>
      </c>
      <c r="B39" s="293"/>
      <c r="C39" s="294"/>
      <c r="D39" s="292" t="s">
        <v>66</v>
      </c>
      <c r="E39" s="293"/>
      <c r="F39" s="294"/>
      <c r="G39" s="292" t="s">
        <v>80</v>
      </c>
      <c r="H39" s="293"/>
      <c r="I39" s="294"/>
    </row>
    <row r="40" spans="1:9" hidden="1" x14ac:dyDescent="0.25">
      <c r="A40" s="289" t="s">
        <v>94</v>
      </c>
      <c r="B40" s="290"/>
      <c r="C40" s="290"/>
      <c r="D40" s="290"/>
      <c r="E40" s="290"/>
      <c r="F40" s="290"/>
      <c r="G40" s="290"/>
      <c r="H40" s="290"/>
      <c r="I40" s="291"/>
    </row>
    <row r="41" spans="1:9" hidden="1" x14ac:dyDescent="0.25">
      <c r="A41" s="132"/>
      <c r="B41" s="133"/>
      <c r="C41" s="133"/>
      <c r="D41" s="133"/>
      <c r="E41" s="133"/>
      <c r="F41" s="134"/>
      <c r="G41" s="132"/>
      <c r="H41" s="133"/>
      <c r="I41" s="134"/>
    </row>
    <row r="42" spans="1:9" ht="4.5" hidden="1" customHeight="1" x14ac:dyDescent="0.25">
      <c r="A42" s="132"/>
      <c r="B42" s="133"/>
      <c r="C42" s="133"/>
      <c r="D42" s="133"/>
      <c r="E42" s="133"/>
      <c r="F42" s="134"/>
      <c r="G42" s="132"/>
      <c r="H42" s="133"/>
      <c r="I42" s="134"/>
    </row>
    <row r="43" spans="1:9" s="24" customFormat="1" ht="23.25" hidden="1" customHeight="1" x14ac:dyDescent="0.25">
      <c r="A43" s="292" t="s">
        <v>89</v>
      </c>
      <c r="B43" s="293"/>
      <c r="C43" s="293"/>
      <c r="D43" s="293"/>
      <c r="E43" s="293"/>
      <c r="F43" s="294"/>
      <c r="G43" s="299" t="s">
        <v>91</v>
      </c>
      <c r="H43" s="300"/>
      <c r="I43" s="301"/>
    </row>
    <row r="44" spans="1:9" s="24" customFormat="1" hidden="1" x14ac:dyDescent="0.25">
      <c r="A44" s="135"/>
      <c r="B44" s="136" t="s">
        <v>90</v>
      </c>
      <c r="C44" s="136"/>
      <c r="D44" s="136"/>
      <c r="E44" s="136"/>
      <c r="F44" s="137"/>
      <c r="G44" s="302" t="s">
        <v>92</v>
      </c>
      <c r="H44" s="303"/>
      <c r="I44" s="304"/>
    </row>
    <row r="45" spans="1:9" x14ac:dyDescent="0.25">
      <c r="A45" s="289" t="s">
        <v>179</v>
      </c>
      <c r="B45" s="290"/>
      <c r="C45" s="290"/>
      <c r="D45" s="290"/>
      <c r="E45" s="290"/>
      <c r="F45" s="290"/>
      <c r="G45" s="290"/>
      <c r="H45" s="290"/>
      <c r="I45" s="291"/>
    </row>
    <row r="46" spans="1:9" x14ac:dyDescent="0.25">
      <c r="A46" s="132"/>
      <c r="B46" s="133"/>
      <c r="C46" s="133"/>
      <c r="D46" s="133"/>
      <c r="E46" s="133"/>
      <c r="F46" s="134"/>
      <c r="G46" s="132"/>
      <c r="H46" s="133"/>
      <c r="I46" s="134"/>
    </row>
    <row r="47" spans="1:9" ht="12.75" customHeight="1" x14ac:dyDescent="0.25">
      <c r="A47" s="132"/>
      <c r="B47" s="133"/>
      <c r="C47" s="133"/>
      <c r="D47" s="133"/>
      <c r="E47" s="133"/>
      <c r="F47" s="134"/>
      <c r="H47" s="151"/>
      <c r="I47" s="152"/>
    </row>
    <row r="48" spans="1:9" s="24" customFormat="1" ht="13.5" customHeight="1" x14ac:dyDescent="0.25">
      <c r="A48" s="333" t="s">
        <v>199</v>
      </c>
      <c r="B48" s="333"/>
      <c r="C48" s="333"/>
      <c r="D48" s="333"/>
      <c r="E48" s="333"/>
      <c r="F48" s="307"/>
      <c r="G48" s="305" t="s">
        <v>200</v>
      </c>
      <c r="H48" s="306"/>
      <c r="I48" s="307"/>
    </row>
    <row r="49" spans="1:9" s="24" customFormat="1" x14ac:dyDescent="0.25">
      <c r="A49" s="309" t="s">
        <v>180</v>
      </c>
      <c r="B49" s="309"/>
      <c r="C49" s="309"/>
      <c r="D49" s="309"/>
      <c r="E49" s="309"/>
      <c r="F49" s="310"/>
      <c r="G49" s="308" t="s">
        <v>181</v>
      </c>
      <c r="H49" s="309"/>
      <c r="I49" s="310"/>
    </row>
    <row r="53" spans="1:9" x14ac:dyDescent="0.25">
      <c r="E53" s="133"/>
    </row>
  </sheetData>
  <mergeCells count="75">
    <mergeCell ref="A49:F49"/>
    <mergeCell ref="G49:I49"/>
    <mergeCell ref="C6:H6"/>
    <mergeCell ref="G44:I44"/>
    <mergeCell ref="B13:D14"/>
    <mergeCell ref="C15:D15"/>
    <mergeCell ref="A45:I45"/>
    <mergeCell ref="A48:F48"/>
    <mergeCell ref="G48:I48"/>
    <mergeCell ref="A39:C39"/>
    <mergeCell ref="D39:F39"/>
    <mergeCell ref="G39:I39"/>
    <mergeCell ref="A40:I40"/>
    <mergeCell ref="A43:F43"/>
    <mergeCell ref="G43:I43"/>
    <mergeCell ref="A37:C37"/>
    <mergeCell ref="D37:F37"/>
    <mergeCell ref="G37:I37"/>
    <mergeCell ref="A38:C38"/>
    <mergeCell ref="D38:F38"/>
    <mergeCell ref="G38:I38"/>
    <mergeCell ref="A34:C34"/>
    <mergeCell ref="D34:F34"/>
    <mergeCell ref="G34:I34"/>
    <mergeCell ref="A35:C35"/>
    <mergeCell ref="D35:F35"/>
    <mergeCell ref="G35:I35"/>
    <mergeCell ref="B28:C28"/>
    <mergeCell ref="D28:E28"/>
    <mergeCell ref="F28:H28"/>
    <mergeCell ref="A32:I32"/>
    <mergeCell ref="A33:C33"/>
    <mergeCell ref="D33:F33"/>
    <mergeCell ref="G33:I33"/>
    <mergeCell ref="B26:C26"/>
    <mergeCell ref="D26:E26"/>
    <mergeCell ref="F26:H26"/>
    <mergeCell ref="B27:C27"/>
    <mergeCell ref="D27:E27"/>
    <mergeCell ref="F27:H27"/>
    <mergeCell ref="B24:C24"/>
    <mergeCell ref="D24:E24"/>
    <mergeCell ref="F24:H24"/>
    <mergeCell ref="B25:C25"/>
    <mergeCell ref="D25:E25"/>
    <mergeCell ref="F25:H25"/>
    <mergeCell ref="B22:C22"/>
    <mergeCell ref="D22:E22"/>
    <mergeCell ref="F22:H22"/>
    <mergeCell ref="B23:C23"/>
    <mergeCell ref="D23:E23"/>
    <mergeCell ref="F23:H23"/>
    <mergeCell ref="B19:I19"/>
    <mergeCell ref="A20:A21"/>
    <mergeCell ref="B20:C21"/>
    <mergeCell ref="D20:E21"/>
    <mergeCell ref="F20:H20"/>
    <mergeCell ref="I20:I21"/>
    <mergeCell ref="F21:H21"/>
    <mergeCell ref="H13:H14"/>
    <mergeCell ref="I13:I14"/>
    <mergeCell ref="B16:D16"/>
    <mergeCell ref="H16:H18"/>
    <mergeCell ref="B17:D17"/>
    <mergeCell ref="B18:D18"/>
    <mergeCell ref="A9:B9"/>
    <mergeCell ref="A10:B10"/>
    <mergeCell ref="A13:A14"/>
    <mergeCell ref="E13:E14"/>
    <mergeCell ref="F13:G13"/>
    <mergeCell ref="A1:I1"/>
    <mergeCell ref="A2:I2"/>
    <mergeCell ref="A4:I4"/>
    <mergeCell ref="A5:B5"/>
    <mergeCell ref="A6:B6"/>
  </mergeCells>
  <printOptions horizontalCentered="1"/>
  <pageMargins left="0.45" right="0.2" top="0.5" bottom="0.25" header="0.3" footer="0.05"/>
  <pageSetup paperSize="9" scale="9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42"/>
  <sheetViews>
    <sheetView view="pageBreakPreview" zoomScaleNormal="100" zoomScaleSheetLayoutView="100" workbookViewId="0">
      <selection activeCell="B3" sqref="B3:L3"/>
    </sheetView>
  </sheetViews>
  <sheetFormatPr defaultColWidth="9.140625" defaultRowHeight="15" x14ac:dyDescent="0.25"/>
  <cols>
    <col min="1" max="1" width="2.140625" style="24" customWidth="1"/>
    <col min="2" max="2" width="13.85546875" style="24" customWidth="1"/>
    <col min="3" max="3" width="11.42578125" style="24" customWidth="1"/>
    <col min="4" max="4" width="12.42578125" style="24" customWidth="1"/>
    <col min="5" max="5" width="10.85546875" style="24" customWidth="1"/>
    <col min="6" max="11" width="8.7109375" style="24" customWidth="1"/>
    <col min="12" max="12" width="10.85546875" style="24" customWidth="1"/>
    <col min="13" max="13" width="14.7109375" style="24" hidden="1" customWidth="1"/>
    <col min="14" max="16384" width="9.140625" style="24"/>
  </cols>
  <sheetData>
    <row r="1" spans="1:13" ht="18.75" x14ac:dyDescent="0.3">
      <c r="K1" s="383" t="s">
        <v>289</v>
      </c>
      <c r="L1" s="383"/>
    </row>
    <row r="2" spans="1:13" ht="33.75" customHeight="1" x14ac:dyDescent="0.25">
      <c r="A2" s="21"/>
      <c r="B2" s="387" t="s">
        <v>235</v>
      </c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</row>
    <row r="3" spans="1:13" ht="21" customHeight="1" x14ac:dyDescent="0.3">
      <c r="A3" s="21"/>
      <c r="B3" s="366" t="s">
        <v>288</v>
      </c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252"/>
    </row>
    <row r="4" spans="1:13" ht="24" customHeight="1" x14ac:dyDescent="0.3">
      <c r="A4" s="21"/>
      <c r="B4" s="366" t="s">
        <v>236</v>
      </c>
      <c r="C4" s="366"/>
      <c r="D4" s="366"/>
      <c r="E4" s="366"/>
      <c r="F4" s="366"/>
      <c r="G4" s="366"/>
      <c r="H4" s="366"/>
      <c r="I4" s="366"/>
      <c r="J4" s="366"/>
      <c r="K4" s="366"/>
      <c r="L4" s="366"/>
      <c r="M4" s="366"/>
    </row>
    <row r="5" spans="1:13" ht="15.75" x14ac:dyDescent="0.25">
      <c r="A5" s="21"/>
    </row>
    <row r="6" spans="1:13" ht="33.75" customHeight="1" x14ac:dyDescent="0.25">
      <c r="A6" s="21"/>
      <c r="B6" s="367" t="s">
        <v>50</v>
      </c>
      <c r="C6" s="178" t="s">
        <v>46</v>
      </c>
      <c r="D6" s="369" t="s">
        <v>71</v>
      </c>
      <c r="E6" s="370"/>
      <c r="F6" s="388" t="s">
        <v>48</v>
      </c>
      <c r="G6" s="388"/>
      <c r="H6" s="388"/>
      <c r="I6" s="388"/>
      <c r="J6" s="388"/>
      <c r="K6" s="388"/>
      <c r="L6" s="367" t="s">
        <v>49</v>
      </c>
      <c r="M6" s="367" t="s">
        <v>125</v>
      </c>
    </row>
    <row r="7" spans="1:13" ht="19.5" customHeight="1" thickBot="1" x14ac:dyDescent="0.3">
      <c r="A7" s="21"/>
      <c r="B7" s="368"/>
      <c r="C7" s="25" t="s">
        <v>47</v>
      </c>
      <c r="D7" s="179" t="s">
        <v>59</v>
      </c>
      <c r="E7" s="179" t="s">
        <v>60</v>
      </c>
      <c r="F7" s="25">
        <v>1</v>
      </c>
      <c r="G7" s="25">
        <v>2</v>
      </c>
      <c r="H7" s="25">
        <v>3</v>
      </c>
      <c r="I7" s="25">
        <v>4</v>
      </c>
      <c r="J7" s="25">
        <v>5</v>
      </c>
      <c r="K7" s="25">
        <v>6</v>
      </c>
      <c r="L7" s="368"/>
      <c r="M7" s="368"/>
    </row>
    <row r="8" spans="1:13" ht="19.5" customHeight="1" x14ac:dyDescent="0.25">
      <c r="A8" s="21"/>
      <c r="B8" s="384" t="s">
        <v>88</v>
      </c>
      <c r="C8" s="371">
        <v>20</v>
      </c>
      <c r="D8" s="374">
        <v>2</v>
      </c>
      <c r="E8" s="374">
        <v>2.2999999999999998</v>
      </c>
      <c r="F8" s="39">
        <v>2.2000000000000002</v>
      </c>
      <c r="G8" s="39">
        <v>2.15</v>
      </c>
      <c r="H8" s="39">
        <v>2.1</v>
      </c>
      <c r="I8" s="39">
        <v>2.0499999999999998</v>
      </c>
      <c r="J8" s="39"/>
      <c r="K8" s="39"/>
      <c r="L8" s="39">
        <f>SUM(F8:K8)/4</f>
        <v>2.125</v>
      </c>
      <c r="M8" s="380">
        <f>(SUM(L8:L10))/3</f>
        <v>2.1133333333333333</v>
      </c>
    </row>
    <row r="9" spans="1:13" ht="19.5" customHeight="1" x14ac:dyDescent="0.25">
      <c r="A9" s="21"/>
      <c r="B9" s="385"/>
      <c r="C9" s="372"/>
      <c r="D9" s="375"/>
      <c r="E9" s="375"/>
      <c r="F9" s="30">
        <v>2.15</v>
      </c>
      <c r="G9" s="30">
        <v>2.13</v>
      </c>
      <c r="H9" s="30">
        <v>2.0499999999999998</v>
      </c>
      <c r="I9" s="30">
        <v>2.1</v>
      </c>
      <c r="J9" s="30"/>
      <c r="K9" s="30"/>
      <c r="L9" s="30">
        <f t="shared" ref="L9:L19" si="0">SUM(F9:K9)/4</f>
        <v>2.1074999999999999</v>
      </c>
      <c r="M9" s="381"/>
    </row>
    <row r="10" spans="1:13" ht="19.5" customHeight="1" thickBot="1" x14ac:dyDescent="0.3">
      <c r="A10" s="21"/>
      <c r="B10" s="385"/>
      <c r="C10" s="373"/>
      <c r="D10" s="376"/>
      <c r="E10" s="376"/>
      <c r="F10" s="31">
        <v>2.15</v>
      </c>
      <c r="G10" s="31">
        <v>2.13</v>
      </c>
      <c r="H10" s="31">
        <v>2.0499999999999998</v>
      </c>
      <c r="I10" s="31">
        <v>2.1</v>
      </c>
      <c r="J10" s="31"/>
      <c r="K10" s="31"/>
      <c r="L10" s="31">
        <f t="shared" si="0"/>
        <v>2.1074999999999999</v>
      </c>
      <c r="M10" s="382"/>
    </row>
    <row r="11" spans="1:13" ht="19.5" customHeight="1" x14ac:dyDescent="0.25">
      <c r="A11" s="21"/>
      <c r="B11" s="385"/>
      <c r="C11" s="371">
        <v>25</v>
      </c>
      <c r="D11" s="374">
        <v>2.2999999999999998</v>
      </c>
      <c r="E11" s="374">
        <v>2.7</v>
      </c>
      <c r="F11" s="39">
        <v>2.7</v>
      </c>
      <c r="G11" s="39">
        <v>2.6</v>
      </c>
      <c r="H11" s="39">
        <v>2.5</v>
      </c>
      <c r="I11" s="39">
        <v>2.52</v>
      </c>
      <c r="J11" s="39"/>
      <c r="K11" s="39"/>
      <c r="L11" s="39">
        <f t="shared" si="0"/>
        <v>2.58</v>
      </c>
      <c r="M11" s="380">
        <f t="shared" ref="M11" si="1">(SUM(L11:L13))/3</f>
        <v>2.561666666666667</v>
      </c>
    </row>
    <row r="12" spans="1:13" ht="19.5" customHeight="1" x14ac:dyDescent="0.25">
      <c r="A12" s="21"/>
      <c r="B12" s="385"/>
      <c r="C12" s="372"/>
      <c r="D12" s="375"/>
      <c r="E12" s="375"/>
      <c r="F12" s="30">
        <v>2.6</v>
      </c>
      <c r="G12" s="30">
        <v>2.4500000000000002</v>
      </c>
      <c r="H12" s="30">
        <v>2.6</v>
      </c>
      <c r="I12" s="30">
        <v>2.6</v>
      </c>
      <c r="J12" s="30"/>
      <c r="K12" s="30"/>
      <c r="L12" s="30">
        <f t="shared" si="0"/>
        <v>2.5625</v>
      </c>
      <c r="M12" s="381"/>
    </row>
    <row r="13" spans="1:13" ht="19.5" customHeight="1" thickBot="1" x14ac:dyDescent="0.3">
      <c r="A13" s="21"/>
      <c r="B13" s="385"/>
      <c r="C13" s="373"/>
      <c r="D13" s="376"/>
      <c r="E13" s="376"/>
      <c r="F13" s="31">
        <v>2.6</v>
      </c>
      <c r="G13" s="31">
        <v>2.6</v>
      </c>
      <c r="H13" s="31">
        <v>2.4500000000000002</v>
      </c>
      <c r="I13" s="31">
        <v>2.52</v>
      </c>
      <c r="J13" s="31"/>
      <c r="K13" s="31"/>
      <c r="L13" s="31">
        <f t="shared" si="0"/>
        <v>2.5425</v>
      </c>
      <c r="M13" s="382"/>
    </row>
    <row r="14" spans="1:13" ht="19.5" customHeight="1" x14ac:dyDescent="0.25">
      <c r="A14" s="21"/>
      <c r="B14" s="385"/>
      <c r="C14" s="371">
        <v>32</v>
      </c>
      <c r="D14" s="374">
        <v>3</v>
      </c>
      <c r="E14" s="374">
        <v>3.4</v>
      </c>
      <c r="F14" s="39">
        <v>3.2</v>
      </c>
      <c r="G14" s="39">
        <v>3.15</v>
      </c>
      <c r="H14" s="39">
        <v>3.15</v>
      </c>
      <c r="I14" s="39">
        <v>3.15</v>
      </c>
      <c r="J14" s="39"/>
      <c r="K14" s="39"/>
      <c r="L14" s="39">
        <f t="shared" si="0"/>
        <v>3.1625000000000001</v>
      </c>
      <c r="M14" s="380">
        <f t="shared" ref="M14" si="2">(SUM(L14:L16))/3</f>
        <v>3.1541666666666663</v>
      </c>
    </row>
    <row r="15" spans="1:13" ht="19.5" customHeight="1" x14ac:dyDescent="0.25">
      <c r="A15" s="21"/>
      <c r="B15" s="385"/>
      <c r="C15" s="372"/>
      <c r="D15" s="375"/>
      <c r="E15" s="375"/>
      <c r="F15" s="30">
        <v>3.1</v>
      </c>
      <c r="G15" s="30">
        <v>3.1</v>
      </c>
      <c r="H15" s="30">
        <v>3.15</v>
      </c>
      <c r="I15" s="30">
        <v>3.15</v>
      </c>
      <c r="J15" s="30"/>
      <c r="K15" s="30"/>
      <c r="L15" s="30">
        <f t="shared" si="0"/>
        <v>3.125</v>
      </c>
      <c r="M15" s="381"/>
    </row>
    <row r="16" spans="1:13" ht="19.5" customHeight="1" thickBot="1" x14ac:dyDescent="0.3">
      <c r="A16" s="21"/>
      <c r="B16" s="385"/>
      <c r="C16" s="373"/>
      <c r="D16" s="376"/>
      <c r="E16" s="376"/>
      <c r="F16" s="31">
        <v>3.15</v>
      </c>
      <c r="G16" s="31">
        <v>3.15</v>
      </c>
      <c r="H16" s="31">
        <v>3.2</v>
      </c>
      <c r="I16" s="31">
        <v>3.2</v>
      </c>
      <c r="J16" s="31"/>
      <c r="K16" s="31"/>
      <c r="L16" s="31">
        <f t="shared" si="0"/>
        <v>3.1749999999999998</v>
      </c>
      <c r="M16" s="382"/>
    </row>
    <row r="17" spans="1:13" ht="19.5" customHeight="1" x14ac:dyDescent="0.25">
      <c r="A17" s="21"/>
      <c r="B17" s="385"/>
      <c r="C17" s="371">
        <v>40</v>
      </c>
      <c r="D17" s="374">
        <v>3.7</v>
      </c>
      <c r="E17" s="374">
        <v>4.2</v>
      </c>
      <c r="F17" s="39">
        <v>3.9</v>
      </c>
      <c r="G17" s="39">
        <v>3.95</v>
      </c>
      <c r="H17" s="39">
        <v>3.95</v>
      </c>
      <c r="I17" s="39">
        <v>3.95</v>
      </c>
      <c r="J17" s="39"/>
      <c r="K17" s="39"/>
      <c r="L17" s="39">
        <f t="shared" si="0"/>
        <v>3.9375</v>
      </c>
      <c r="M17" s="380">
        <f t="shared" ref="M17" si="3">(SUM(L17:L19))/3</f>
        <v>3.8875000000000006</v>
      </c>
    </row>
    <row r="18" spans="1:13" ht="19.5" customHeight="1" x14ac:dyDescent="0.25">
      <c r="A18" s="21"/>
      <c r="B18" s="385"/>
      <c r="C18" s="372"/>
      <c r="D18" s="375"/>
      <c r="E18" s="375"/>
      <c r="F18" s="30">
        <v>3.85</v>
      </c>
      <c r="G18" s="30">
        <v>3.95</v>
      </c>
      <c r="H18" s="30">
        <v>3.9</v>
      </c>
      <c r="I18" s="30">
        <v>3.9</v>
      </c>
      <c r="J18" s="30"/>
      <c r="K18" s="30"/>
      <c r="L18" s="30">
        <f t="shared" si="0"/>
        <v>3.9000000000000004</v>
      </c>
      <c r="M18" s="381"/>
    </row>
    <row r="19" spans="1:13" ht="19.5" customHeight="1" thickBot="1" x14ac:dyDescent="0.3">
      <c r="A19" s="21"/>
      <c r="B19" s="385"/>
      <c r="C19" s="373"/>
      <c r="D19" s="376"/>
      <c r="E19" s="376"/>
      <c r="F19" s="31">
        <v>3.95</v>
      </c>
      <c r="G19" s="31">
        <v>3.75</v>
      </c>
      <c r="H19" s="31">
        <v>3.7</v>
      </c>
      <c r="I19" s="31">
        <v>3.9</v>
      </c>
      <c r="J19" s="31"/>
      <c r="K19" s="31"/>
      <c r="L19" s="31">
        <f t="shared" si="0"/>
        <v>3.8250000000000002</v>
      </c>
      <c r="M19" s="382"/>
    </row>
    <row r="20" spans="1:13" ht="19.5" customHeight="1" x14ac:dyDescent="0.25">
      <c r="A20" s="21"/>
      <c r="B20" s="385"/>
      <c r="C20" s="371">
        <v>50</v>
      </c>
      <c r="D20" s="181"/>
      <c r="E20" s="181"/>
      <c r="F20" s="39">
        <v>5</v>
      </c>
      <c r="G20" s="39">
        <v>4.95</v>
      </c>
      <c r="H20" s="39">
        <v>4.8</v>
      </c>
      <c r="I20" s="39">
        <v>4.83</v>
      </c>
      <c r="J20" s="39">
        <v>4.8499999999999996</v>
      </c>
      <c r="K20" s="39">
        <v>4.8</v>
      </c>
      <c r="L20" s="39">
        <f>SUM(F20:K20)/6</f>
        <v>4.871666666666667</v>
      </c>
      <c r="M20" s="380">
        <f t="shared" ref="M20" si="4">(SUM(L20:L22))/3</f>
        <v>4.8544444444444448</v>
      </c>
    </row>
    <row r="21" spans="1:13" ht="19.5" customHeight="1" x14ac:dyDescent="0.25">
      <c r="A21" s="21"/>
      <c r="B21" s="385"/>
      <c r="C21" s="372"/>
      <c r="D21" s="181">
        <v>4.5999999999999996</v>
      </c>
      <c r="E21" s="181">
        <v>5.2</v>
      </c>
      <c r="F21" s="30">
        <v>4.9000000000000004</v>
      </c>
      <c r="G21" s="30">
        <v>4.9000000000000004</v>
      </c>
      <c r="H21" s="30">
        <v>4.8</v>
      </c>
      <c r="I21" s="30">
        <v>4.8</v>
      </c>
      <c r="J21" s="30">
        <v>4.8</v>
      </c>
      <c r="K21" s="30">
        <v>4.8499999999999996</v>
      </c>
      <c r="L21" s="30">
        <f t="shared" ref="L21:L25" si="5">SUM(F21:K21)/6</f>
        <v>4.8416666666666677</v>
      </c>
      <c r="M21" s="381"/>
    </row>
    <row r="22" spans="1:13" ht="19.5" customHeight="1" thickBot="1" x14ac:dyDescent="0.3">
      <c r="A22" s="21"/>
      <c r="B22" s="385"/>
      <c r="C22" s="373"/>
      <c r="D22" s="181"/>
      <c r="E22" s="181"/>
      <c r="F22" s="31">
        <v>4.8499999999999996</v>
      </c>
      <c r="G22" s="31">
        <v>4.9000000000000004</v>
      </c>
      <c r="H22" s="31">
        <v>4.8499999999999996</v>
      </c>
      <c r="I22" s="31">
        <v>4.8499999999999996</v>
      </c>
      <c r="J22" s="31">
        <v>4.8499999999999996</v>
      </c>
      <c r="K22" s="31">
        <v>4.8</v>
      </c>
      <c r="L22" s="31">
        <f t="shared" si="5"/>
        <v>4.8499999999999996</v>
      </c>
      <c r="M22" s="382"/>
    </row>
    <row r="23" spans="1:13" ht="19.5" customHeight="1" x14ac:dyDescent="0.25">
      <c r="A23" s="21"/>
      <c r="B23" s="385"/>
      <c r="C23" s="371">
        <v>63</v>
      </c>
      <c r="D23" s="374">
        <v>5.8</v>
      </c>
      <c r="E23" s="374">
        <v>6.5</v>
      </c>
      <c r="F23" s="42">
        <v>6.15</v>
      </c>
      <c r="G23" s="42">
        <v>6.1</v>
      </c>
      <c r="H23" s="42">
        <v>6.3</v>
      </c>
      <c r="I23" s="42">
        <v>6.15</v>
      </c>
      <c r="J23" s="42">
        <v>6.45</v>
      </c>
      <c r="K23" s="42">
        <v>6.45</v>
      </c>
      <c r="L23" s="39">
        <f t="shared" si="5"/>
        <v>6.2666666666666666</v>
      </c>
      <c r="M23" s="380">
        <f t="shared" ref="M23" si="6">(SUM(L23:L25))/3</f>
        <v>6.29</v>
      </c>
    </row>
    <row r="24" spans="1:13" ht="19.5" customHeight="1" x14ac:dyDescent="0.25">
      <c r="A24" s="21"/>
      <c r="B24" s="385"/>
      <c r="C24" s="372"/>
      <c r="D24" s="375"/>
      <c r="E24" s="375"/>
      <c r="F24" s="30">
        <v>6.15</v>
      </c>
      <c r="G24" s="30">
        <v>6.2</v>
      </c>
      <c r="H24" s="30">
        <v>6.3</v>
      </c>
      <c r="I24" s="30">
        <v>6.2</v>
      </c>
      <c r="J24" s="30">
        <v>6.45</v>
      </c>
      <c r="K24" s="30">
        <v>6.45</v>
      </c>
      <c r="L24" s="30">
        <f t="shared" si="5"/>
        <v>6.291666666666667</v>
      </c>
      <c r="M24" s="381"/>
    </row>
    <row r="25" spans="1:13" ht="19.5" customHeight="1" thickBot="1" x14ac:dyDescent="0.3">
      <c r="A25" s="21"/>
      <c r="B25" s="386"/>
      <c r="C25" s="373"/>
      <c r="D25" s="376"/>
      <c r="E25" s="376"/>
      <c r="F25" s="31">
        <v>6.35</v>
      </c>
      <c r="G25" s="31">
        <v>6.3</v>
      </c>
      <c r="H25" s="31">
        <v>6.15</v>
      </c>
      <c r="I25" s="31">
        <v>6.32</v>
      </c>
      <c r="J25" s="31">
        <v>6.3</v>
      </c>
      <c r="K25" s="31">
        <v>6.45</v>
      </c>
      <c r="L25" s="31">
        <f t="shared" si="5"/>
        <v>6.3116666666666665</v>
      </c>
      <c r="M25" s="382"/>
    </row>
    <row r="26" spans="1:13" ht="15.75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</row>
    <row r="27" spans="1:13" ht="18.75" x14ac:dyDescent="0.3">
      <c r="A27" s="32"/>
      <c r="B27" s="32" t="s">
        <v>51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</row>
    <row r="28" spans="1:13" ht="18.75" x14ac:dyDescent="0.3">
      <c r="A28" s="37" t="s">
        <v>55</v>
      </c>
      <c r="B28" s="32" t="s">
        <v>52</v>
      </c>
      <c r="C28" s="32"/>
      <c r="D28" s="32"/>
      <c r="E28" s="32"/>
      <c r="F28" s="37" t="s">
        <v>83</v>
      </c>
      <c r="G28" s="32"/>
      <c r="H28" s="32"/>
      <c r="I28" s="32"/>
      <c r="J28" s="32"/>
      <c r="K28" s="32"/>
      <c r="L28" s="32"/>
      <c r="M28" s="32"/>
    </row>
    <row r="29" spans="1:13" ht="18.75" x14ac:dyDescent="0.3">
      <c r="A29" s="37" t="s">
        <v>55</v>
      </c>
      <c r="B29" s="32" t="s">
        <v>84</v>
      </c>
      <c r="C29" s="32"/>
      <c r="D29" s="32"/>
      <c r="E29" s="32"/>
      <c r="F29" s="37" t="s">
        <v>85</v>
      </c>
      <c r="G29" s="32"/>
      <c r="H29" s="32"/>
      <c r="I29" s="32"/>
      <c r="J29" s="32"/>
      <c r="K29" s="32"/>
      <c r="L29" s="32"/>
      <c r="M29" s="32"/>
    </row>
    <row r="30" spans="1:13" ht="22.5" x14ac:dyDescent="0.3">
      <c r="A30" s="37" t="s">
        <v>55</v>
      </c>
      <c r="B30" s="32" t="s">
        <v>53</v>
      </c>
      <c r="C30" s="32"/>
      <c r="D30" s="32">
        <v>32</v>
      </c>
      <c r="E30" s="194" t="s">
        <v>237</v>
      </c>
      <c r="F30" s="32"/>
      <c r="G30" s="32"/>
      <c r="H30" s="32"/>
      <c r="I30" s="32"/>
      <c r="J30" s="32"/>
      <c r="K30" s="32"/>
      <c r="L30" s="32"/>
      <c r="M30" s="32"/>
    </row>
    <row r="31" spans="1:13" ht="18.75" x14ac:dyDescent="0.3">
      <c r="A31" s="37" t="s">
        <v>55</v>
      </c>
      <c r="B31" s="32" t="s">
        <v>54</v>
      </c>
      <c r="C31" s="32"/>
      <c r="D31" s="32" t="s">
        <v>238</v>
      </c>
      <c r="E31" s="32"/>
      <c r="F31" s="32"/>
      <c r="G31" s="32"/>
      <c r="H31" s="32"/>
      <c r="I31" s="32"/>
      <c r="J31" s="32"/>
      <c r="K31" s="32"/>
      <c r="L31" s="32"/>
      <c r="M31" s="32"/>
    </row>
    <row r="32" spans="1:13" ht="18.75" x14ac:dyDescent="0.3">
      <c r="A32" s="32"/>
      <c r="B32" s="32" t="s">
        <v>56</v>
      </c>
      <c r="C32" s="32"/>
      <c r="D32" s="32"/>
      <c r="E32" s="32"/>
      <c r="F32" s="32"/>
      <c r="G32" s="32" t="s">
        <v>239</v>
      </c>
      <c r="H32" s="32"/>
      <c r="I32" s="32"/>
      <c r="J32" s="32"/>
      <c r="K32" s="32"/>
      <c r="L32" s="32"/>
      <c r="M32" s="32"/>
    </row>
    <row r="33" spans="1:14" ht="18.75" x14ac:dyDescent="0.3">
      <c r="A33" s="32"/>
      <c r="B33" s="32" t="s">
        <v>57</v>
      </c>
      <c r="C33" s="32"/>
      <c r="D33" s="32"/>
      <c r="E33" s="32"/>
      <c r="F33" s="32" t="s">
        <v>240</v>
      </c>
      <c r="G33" s="32"/>
      <c r="H33" s="32"/>
      <c r="I33" s="32"/>
      <c r="J33" s="32"/>
      <c r="K33" s="32"/>
      <c r="L33" s="32"/>
      <c r="M33" s="32"/>
    </row>
    <row r="34" spans="1:14" ht="18.75" x14ac:dyDescent="0.3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</row>
    <row r="35" spans="1:14" ht="51" customHeight="1" x14ac:dyDescent="0.3">
      <c r="A35" s="32"/>
      <c r="B35" s="32"/>
      <c r="C35" s="32" t="s">
        <v>247</v>
      </c>
      <c r="D35" s="32"/>
      <c r="E35" s="32"/>
      <c r="F35" s="32"/>
      <c r="G35" s="32" t="s">
        <v>248</v>
      </c>
      <c r="H35" s="32"/>
      <c r="I35" s="32"/>
      <c r="J35" s="32"/>
      <c r="K35" s="32" t="s">
        <v>245</v>
      </c>
      <c r="L35" s="32"/>
      <c r="M35" s="32"/>
    </row>
    <row r="36" spans="1:14" s="5" customFormat="1" ht="18.75" x14ac:dyDescent="0.3">
      <c r="A36" s="191"/>
      <c r="B36" s="378" t="s">
        <v>74</v>
      </c>
      <c r="C36" s="378"/>
      <c r="D36" s="378"/>
      <c r="E36" s="378"/>
      <c r="F36" s="378" t="s">
        <v>75</v>
      </c>
      <c r="G36" s="378"/>
      <c r="H36" s="378"/>
      <c r="I36" s="378"/>
      <c r="J36" s="378" t="s">
        <v>76</v>
      </c>
      <c r="K36" s="378"/>
      <c r="L36" s="378"/>
      <c r="M36" s="378"/>
    </row>
    <row r="37" spans="1:14" s="5" customFormat="1" ht="18.75" x14ac:dyDescent="0.3">
      <c r="A37" s="191"/>
      <c r="B37" s="378" t="s">
        <v>95</v>
      </c>
      <c r="C37" s="378"/>
      <c r="D37" s="378"/>
      <c r="E37" s="378"/>
      <c r="F37" s="378" t="s">
        <v>65</v>
      </c>
      <c r="G37" s="378"/>
      <c r="H37" s="378"/>
      <c r="I37" s="378"/>
      <c r="J37" s="378" t="s">
        <v>67</v>
      </c>
      <c r="K37" s="378"/>
      <c r="L37" s="378"/>
      <c r="M37" s="378"/>
    </row>
    <row r="38" spans="1:14" s="5" customFormat="1" ht="18.75" x14ac:dyDescent="0.3">
      <c r="A38" s="191"/>
      <c r="B38" s="191"/>
      <c r="C38" s="377" t="s">
        <v>174</v>
      </c>
      <c r="D38" s="377"/>
      <c r="E38" s="192"/>
      <c r="F38" s="191"/>
      <c r="G38" s="377" t="s">
        <v>174</v>
      </c>
      <c r="H38" s="377"/>
      <c r="I38" s="192"/>
      <c r="J38" s="191"/>
      <c r="K38" s="193" t="s">
        <v>174</v>
      </c>
      <c r="L38" s="192"/>
      <c r="M38" s="192"/>
    </row>
    <row r="39" spans="1:14" s="5" customFormat="1" ht="52.5" customHeight="1" x14ac:dyDescent="0.3">
      <c r="A39" s="191"/>
      <c r="B39" s="191"/>
      <c r="C39" s="191" t="s">
        <v>249</v>
      </c>
      <c r="D39" s="191"/>
      <c r="E39" s="191"/>
      <c r="F39" s="191"/>
      <c r="G39" s="191" t="s">
        <v>245</v>
      </c>
      <c r="H39" s="191"/>
      <c r="I39" s="191"/>
      <c r="J39" s="191"/>
      <c r="K39" s="191" t="s">
        <v>246</v>
      </c>
      <c r="L39" s="191"/>
      <c r="M39" s="191"/>
    </row>
    <row r="40" spans="1:14" s="5" customFormat="1" ht="18.75" x14ac:dyDescent="0.3">
      <c r="A40" s="191"/>
      <c r="B40" s="378" t="s">
        <v>77</v>
      </c>
      <c r="C40" s="378"/>
      <c r="D40" s="378"/>
      <c r="E40" s="378"/>
      <c r="F40" s="378" t="s">
        <v>78</v>
      </c>
      <c r="G40" s="378"/>
      <c r="H40" s="378"/>
      <c r="I40" s="378"/>
      <c r="J40" s="378" t="s">
        <v>206</v>
      </c>
      <c r="K40" s="378"/>
      <c r="L40" s="378"/>
      <c r="M40" s="378"/>
    </row>
    <row r="41" spans="1:14" s="5" customFormat="1" ht="18.75" x14ac:dyDescent="0.3">
      <c r="A41" s="191"/>
      <c r="B41" s="378" t="s">
        <v>79</v>
      </c>
      <c r="C41" s="378"/>
      <c r="D41" s="378"/>
      <c r="E41" s="378"/>
      <c r="F41" s="378" t="s">
        <v>66</v>
      </c>
      <c r="G41" s="378"/>
      <c r="H41" s="378"/>
      <c r="I41" s="192"/>
      <c r="J41" s="378" t="s">
        <v>80</v>
      </c>
      <c r="K41" s="378"/>
      <c r="L41" s="378"/>
      <c r="M41" s="378"/>
    </row>
    <row r="42" spans="1:14" s="5" customFormat="1" ht="18.75" x14ac:dyDescent="0.3">
      <c r="A42" s="191"/>
      <c r="B42" s="191"/>
      <c r="C42" s="379" t="s">
        <v>174</v>
      </c>
      <c r="D42" s="379"/>
      <c r="E42" s="192"/>
      <c r="F42" s="191"/>
      <c r="G42" s="193" t="s">
        <v>174</v>
      </c>
      <c r="H42" s="192"/>
      <c r="I42" s="191"/>
      <c r="J42" s="191"/>
      <c r="K42" s="193" t="s">
        <v>174</v>
      </c>
      <c r="L42" s="192"/>
      <c r="M42" s="191"/>
      <c r="N42" s="5" t="s">
        <v>82</v>
      </c>
    </row>
  </sheetData>
  <mergeCells count="47">
    <mergeCell ref="K1:L1"/>
    <mergeCell ref="B8:B25"/>
    <mergeCell ref="D11:D13"/>
    <mergeCell ref="E11:E13"/>
    <mergeCell ref="D8:D10"/>
    <mergeCell ref="E8:E10"/>
    <mergeCell ref="C8:C10"/>
    <mergeCell ref="C11:C13"/>
    <mergeCell ref="C14:C16"/>
    <mergeCell ref="C23:C25"/>
    <mergeCell ref="D23:D25"/>
    <mergeCell ref="E23:E25"/>
    <mergeCell ref="B2:M2"/>
    <mergeCell ref="B4:M4"/>
    <mergeCell ref="F6:K6"/>
    <mergeCell ref="L6:L7"/>
    <mergeCell ref="M23:M25"/>
    <mergeCell ref="M8:M10"/>
    <mergeCell ref="M11:M13"/>
    <mergeCell ref="M14:M16"/>
    <mergeCell ref="M17:M19"/>
    <mergeCell ref="M20:M22"/>
    <mergeCell ref="C42:D42"/>
    <mergeCell ref="B40:E40"/>
    <mergeCell ref="F40:I40"/>
    <mergeCell ref="J40:M40"/>
    <mergeCell ref="B41:E41"/>
    <mergeCell ref="J41:M41"/>
    <mergeCell ref="F41:H41"/>
    <mergeCell ref="G38:H38"/>
    <mergeCell ref="C38:D38"/>
    <mergeCell ref="F36:I36"/>
    <mergeCell ref="J36:M36"/>
    <mergeCell ref="B37:E37"/>
    <mergeCell ref="F37:I37"/>
    <mergeCell ref="J37:M37"/>
    <mergeCell ref="B36:E36"/>
    <mergeCell ref="C20:C22"/>
    <mergeCell ref="D17:D19"/>
    <mergeCell ref="E17:E19"/>
    <mergeCell ref="D14:D16"/>
    <mergeCell ref="E14:E16"/>
    <mergeCell ref="B3:L3"/>
    <mergeCell ref="M6:M7"/>
    <mergeCell ref="D6:E6"/>
    <mergeCell ref="B6:B7"/>
    <mergeCell ref="C17:C19"/>
  </mergeCells>
  <printOptions horizontalCentered="1"/>
  <pageMargins left="0.2" right="0" top="0.5" bottom="0" header="0.05" footer="0.3"/>
  <pageSetup paperSize="9" scale="8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41"/>
  <sheetViews>
    <sheetView view="pageBreakPreview" zoomScaleNormal="82" zoomScaleSheetLayoutView="100" workbookViewId="0">
      <selection activeCell="K1" sqref="K1:L1"/>
    </sheetView>
  </sheetViews>
  <sheetFormatPr defaultColWidth="9.140625" defaultRowHeight="15" x14ac:dyDescent="0.25"/>
  <cols>
    <col min="1" max="1" width="2" style="24" bestFit="1" customWidth="1"/>
    <col min="2" max="2" width="13" style="24" customWidth="1"/>
    <col min="3" max="3" width="13.28515625" style="24" customWidth="1"/>
    <col min="4" max="4" width="12.5703125" style="24" customWidth="1"/>
    <col min="5" max="5" width="6.7109375" style="24" customWidth="1"/>
    <col min="6" max="11" width="8.7109375" style="24" customWidth="1"/>
    <col min="12" max="12" width="11.42578125" style="24" customWidth="1"/>
    <col min="13" max="13" width="15.28515625" style="24" hidden="1" customWidth="1"/>
    <col min="14" max="16384" width="9.140625" style="24"/>
  </cols>
  <sheetData>
    <row r="1" spans="2:13" ht="15" customHeight="1" x14ac:dyDescent="0.25">
      <c r="K1" s="400" t="s">
        <v>290</v>
      </c>
      <c r="L1" s="400"/>
    </row>
    <row r="2" spans="2:13" ht="33.75" customHeight="1" x14ac:dyDescent="0.25">
      <c r="B2" s="387" t="s">
        <v>235</v>
      </c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</row>
    <row r="3" spans="2:13" ht="18.75" x14ac:dyDescent="0.3">
      <c r="B3" s="366" t="s">
        <v>15</v>
      </c>
      <c r="C3" s="366"/>
      <c r="D3" s="215" t="s">
        <v>215</v>
      </c>
      <c r="E3" s="215"/>
      <c r="F3" s="252"/>
      <c r="G3" s="252"/>
      <c r="H3" s="252"/>
      <c r="I3" s="21"/>
      <c r="J3" s="21"/>
      <c r="K3" s="21"/>
      <c r="L3" s="21"/>
      <c r="M3" s="21"/>
    </row>
    <row r="4" spans="2:13" ht="17.25" customHeight="1" x14ac:dyDescent="0.3">
      <c r="B4" s="366" t="s">
        <v>68</v>
      </c>
      <c r="C4" s="366"/>
      <c r="D4" s="366"/>
      <c r="E4" s="366"/>
      <c r="F4" s="366"/>
      <c r="G4" s="366"/>
      <c r="H4" s="366"/>
      <c r="I4" s="366"/>
      <c r="J4" s="366"/>
      <c r="K4" s="366"/>
      <c r="L4" s="366"/>
      <c r="M4" s="366"/>
    </row>
    <row r="5" spans="2:13" ht="15.75" x14ac:dyDescent="0.25">
      <c r="B5" s="401"/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1"/>
    </row>
    <row r="6" spans="2:13" ht="45" customHeight="1" x14ac:dyDescent="0.25">
      <c r="B6" s="367" t="s">
        <v>50</v>
      </c>
      <c r="C6" s="55" t="s">
        <v>46</v>
      </c>
      <c r="D6" s="369" t="s">
        <v>69</v>
      </c>
      <c r="E6" s="370"/>
      <c r="F6" s="388" t="s">
        <v>48</v>
      </c>
      <c r="G6" s="388"/>
      <c r="H6" s="388"/>
      <c r="I6" s="388"/>
      <c r="J6" s="388"/>
      <c r="K6" s="388"/>
      <c r="L6" s="367" t="s">
        <v>49</v>
      </c>
      <c r="M6" s="367" t="s">
        <v>125</v>
      </c>
    </row>
    <row r="7" spans="2:13" ht="19.5" customHeight="1" thickBot="1" x14ac:dyDescent="0.3">
      <c r="B7" s="368"/>
      <c r="C7" s="25" t="s">
        <v>47</v>
      </c>
      <c r="D7" s="398"/>
      <c r="E7" s="399"/>
      <c r="F7" s="25">
        <v>1</v>
      </c>
      <c r="G7" s="25">
        <v>2</v>
      </c>
      <c r="H7" s="25">
        <v>3</v>
      </c>
      <c r="I7" s="25">
        <v>4</v>
      </c>
      <c r="J7" s="25">
        <v>5</v>
      </c>
      <c r="K7" s="25">
        <v>6</v>
      </c>
      <c r="L7" s="368"/>
      <c r="M7" s="368"/>
    </row>
    <row r="8" spans="2:13" ht="22.5" customHeight="1" x14ac:dyDescent="0.25">
      <c r="B8" s="384" t="s">
        <v>88</v>
      </c>
      <c r="C8" s="371">
        <v>20</v>
      </c>
      <c r="D8" s="392">
        <v>1.2</v>
      </c>
      <c r="E8" s="393"/>
      <c r="F8" s="43">
        <v>20.100000000000001</v>
      </c>
      <c r="G8" s="43">
        <v>20.12</v>
      </c>
      <c r="H8" s="43">
        <v>20.04</v>
      </c>
      <c r="I8" s="43">
        <v>20.100000000000001</v>
      </c>
      <c r="J8" s="43"/>
      <c r="K8" s="43"/>
      <c r="L8" s="27">
        <f>SUM(F8:K8)/4</f>
        <v>20.09</v>
      </c>
      <c r="M8" s="389">
        <f>(SUM(L8:L10))/3</f>
        <v>20.108333333333334</v>
      </c>
    </row>
    <row r="9" spans="2:13" ht="22.5" customHeight="1" x14ac:dyDescent="0.25">
      <c r="B9" s="385"/>
      <c r="C9" s="372"/>
      <c r="D9" s="394"/>
      <c r="E9" s="395"/>
      <c r="F9" s="44">
        <v>20.12</v>
      </c>
      <c r="G9" s="44">
        <v>20.100000000000001</v>
      </c>
      <c r="H9" s="44">
        <v>20.100000000000001</v>
      </c>
      <c r="I9" s="44">
        <v>20.04</v>
      </c>
      <c r="J9" s="44"/>
      <c r="K9" s="44"/>
      <c r="L9" s="86">
        <f t="shared" ref="L9:L19" si="0">SUM(F9:K9)/4</f>
        <v>20.09</v>
      </c>
      <c r="M9" s="390"/>
    </row>
    <row r="10" spans="2:13" ht="22.5" customHeight="1" thickBot="1" x14ac:dyDescent="0.3">
      <c r="B10" s="385"/>
      <c r="C10" s="373"/>
      <c r="D10" s="396"/>
      <c r="E10" s="397"/>
      <c r="F10" s="45">
        <v>20.2</v>
      </c>
      <c r="G10" s="45">
        <v>20.100000000000001</v>
      </c>
      <c r="H10" s="45">
        <v>20.12</v>
      </c>
      <c r="I10" s="45">
        <v>20.16</v>
      </c>
      <c r="J10" s="45"/>
      <c r="K10" s="45"/>
      <c r="L10" s="48">
        <f t="shared" si="0"/>
        <v>20.145</v>
      </c>
      <c r="M10" s="391"/>
    </row>
    <row r="11" spans="2:13" ht="22.5" customHeight="1" x14ac:dyDescent="0.25">
      <c r="B11" s="385"/>
      <c r="C11" s="371">
        <v>25</v>
      </c>
      <c r="D11" s="392">
        <v>1.2</v>
      </c>
      <c r="E11" s="393"/>
      <c r="F11" s="27">
        <v>25.53</v>
      </c>
      <c r="G11" s="27">
        <v>25.1</v>
      </c>
      <c r="H11" s="27">
        <v>25.1</v>
      </c>
      <c r="I11" s="27">
        <v>25.12</v>
      </c>
      <c r="J11" s="27"/>
      <c r="K11" s="27"/>
      <c r="L11" s="27">
        <f t="shared" si="0"/>
        <v>25.212500000000002</v>
      </c>
      <c r="M11" s="389">
        <f t="shared" ref="M11" si="1">(SUM(L11:L13))/3</f>
        <v>25.277500000000003</v>
      </c>
    </row>
    <row r="12" spans="2:13" ht="22.5" customHeight="1" x14ac:dyDescent="0.25">
      <c r="B12" s="385"/>
      <c r="C12" s="372"/>
      <c r="D12" s="394"/>
      <c r="E12" s="395"/>
      <c r="F12" s="48">
        <v>25.72</v>
      </c>
      <c r="G12" s="48">
        <v>25.2</v>
      </c>
      <c r="H12" s="48">
        <v>25.2</v>
      </c>
      <c r="I12" s="48">
        <v>25.24</v>
      </c>
      <c r="J12" s="48"/>
      <c r="K12" s="48"/>
      <c r="L12" s="86">
        <f t="shared" si="0"/>
        <v>25.34</v>
      </c>
      <c r="M12" s="390"/>
    </row>
    <row r="13" spans="2:13" ht="22.5" customHeight="1" thickBot="1" x14ac:dyDescent="0.3">
      <c r="B13" s="385"/>
      <c r="C13" s="373"/>
      <c r="D13" s="396"/>
      <c r="E13" s="397"/>
      <c r="F13" s="49">
        <v>25.3</v>
      </c>
      <c r="G13" s="49">
        <v>25.28</v>
      </c>
      <c r="H13" s="49">
        <v>25.26</v>
      </c>
      <c r="I13" s="49">
        <v>25.28</v>
      </c>
      <c r="J13" s="49"/>
      <c r="K13" s="49"/>
      <c r="L13" s="48">
        <f t="shared" si="0"/>
        <v>25.28</v>
      </c>
      <c r="M13" s="391"/>
    </row>
    <row r="14" spans="2:13" ht="22.5" customHeight="1" x14ac:dyDescent="0.25">
      <c r="B14" s="385"/>
      <c r="C14" s="371">
        <v>32</v>
      </c>
      <c r="D14" s="392">
        <v>1.3</v>
      </c>
      <c r="E14" s="393"/>
      <c r="F14" s="27">
        <v>32.6</v>
      </c>
      <c r="G14" s="27">
        <v>32.18</v>
      </c>
      <c r="H14" s="27">
        <v>32.159999999999997</v>
      </c>
      <c r="I14" s="27">
        <v>32.4</v>
      </c>
      <c r="J14" s="27"/>
      <c r="K14" s="27"/>
      <c r="L14" s="27">
        <f t="shared" si="0"/>
        <v>32.335000000000001</v>
      </c>
      <c r="M14" s="389">
        <f t="shared" ref="M14" si="2">(SUM(L14:L16))/3</f>
        <v>32.381666666666668</v>
      </c>
    </row>
    <row r="15" spans="2:13" ht="22.5" customHeight="1" x14ac:dyDescent="0.25">
      <c r="B15" s="385"/>
      <c r="C15" s="372"/>
      <c r="D15" s="394"/>
      <c r="E15" s="395"/>
      <c r="F15" s="48">
        <v>32.5</v>
      </c>
      <c r="G15" s="48">
        <v>32.6</v>
      </c>
      <c r="H15" s="48">
        <v>32.520000000000003</v>
      </c>
      <c r="I15" s="48">
        <v>32.1</v>
      </c>
      <c r="J15" s="48"/>
      <c r="K15" s="48"/>
      <c r="L15" s="86">
        <f t="shared" si="0"/>
        <v>32.43</v>
      </c>
      <c r="M15" s="390"/>
    </row>
    <row r="16" spans="2:13" ht="22.5" customHeight="1" thickBot="1" x14ac:dyDescent="0.3">
      <c r="B16" s="385"/>
      <c r="C16" s="373"/>
      <c r="D16" s="396"/>
      <c r="E16" s="397"/>
      <c r="F16" s="49">
        <v>32.42</v>
      </c>
      <c r="G16" s="49">
        <v>32.340000000000003</v>
      </c>
      <c r="H16" s="49">
        <v>32.14</v>
      </c>
      <c r="I16" s="49">
        <v>32.619999999999997</v>
      </c>
      <c r="J16" s="49"/>
      <c r="K16" s="49"/>
      <c r="L16" s="48">
        <f t="shared" si="0"/>
        <v>32.380000000000003</v>
      </c>
      <c r="M16" s="391"/>
    </row>
    <row r="17" spans="1:16" ht="22.5" customHeight="1" x14ac:dyDescent="0.25">
      <c r="B17" s="385"/>
      <c r="C17" s="371">
        <v>40</v>
      </c>
      <c r="D17" s="392">
        <v>1.4</v>
      </c>
      <c r="E17" s="393"/>
      <c r="F17" s="43">
        <v>40.14</v>
      </c>
      <c r="G17" s="43">
        <v>40.119999999999997</v>
      </c>
      <c r="H17" s="43">
        <v>40.299999999999997</v>
      </c>
      <c r="I17" s="43">
        <v>40.299999999999997</v>
      </c>
      <c r="J17" s="43"/>
      <c r="K17" s="43"/>
      <c r="L17" s="27">
        <f t="shared" si="0"/>
        <v>40.214999999999996</v>
      </c>
      <c r="M17" s="389">
        <f t="shared" ref="M17" si="3">(SUM(L17:L19))/3</f>
        <v>40.481666666666662</v>
      </c>
      <c r="P17" s="26"/>
    </row>
    <row r="18" spans="1:16" ht="22.5" customHeight="1" x14ac:dyDescent="0.25">
      <c r="B18" s="385"/>
      <c r="C18" s="372"/>
      <c r="D18" s="394"/>
      <c r="E18" s="395"/>
      <c r="F18" s="46">
        <v>40.5</v>
      </c>
      <c r="G18" s="46">
        <v>40.5</v>
      </c>
      <c r="H18" s="46">
        <v>40.68</v>
      </c>
      <c r="I18" s="46">
        <v>40.78</v>
      </c>
      <c r="J18" s="46"/>
      <c r="K18" s="46"/>
      <c r="L18" s="86">
        <f t="shared" si="0"/>
        <v>40.615000000000002</v>
      </c>
      <c r="M18" s="390"/>
      <c r="P18" s="26"/>
    </row>
    <row r="19" spans="1:16" ht="22.5" customHeight="1" thickBot="1" x14ac:dyDescent="0.3">
      <c r="B19" s="385"/>
      <c r="C19" s="373"/>
      <c r="D19" s="396"/>
      <c r="E19" s="397"/>
      <c r="F19" s="47">
        <v>40.78</v>
      </c>
      <c r="G19" s="47">
        <v>40.799999999999997</v>
      </c>
      <c r="H19" s="47">
        <v>40.520000000000003</v>
      </c>
      <c r="I19" s="47">
        <v>40.36</v>
      </c>
      <c r="J19" s="47"/>
      <c r="K19" s="47"/>
      <c r="L19" s="48">
        <f t="shared" si="0"/>
        <v>40.614999999999995</v>
      </c>
      <c r="M19" s="391"/>
      <c r="P19" s="26"/>
    </row>
    <row r="20" spans="1:16" ht="22.5" customHeight="1" x14ac:dyDescent="0.25">
      <c r="B20" s="385"/>
      <c r="C20" s="371">
        <v>50</v>
      </c>
      <c r="D20" s="392">
        <v>1.4</v>
      </c>
      <c r="E20" s="393"/>
      <c r="F20" s="43">
        <v>50.4</v>
      </c>
      <c r="G20" s="43">
        <v>50.3</v>
      </c>
      <c r="H20" s="43">
        <v>50.24</v>
      </c>
      <c r="I20" s="43">
        <v>50.2</v>
      </c>
      <c r="J20" s="43">
        <v>50.3</v>
      </c>
      <c r="K20" s="43">
        <v>50.2</v>
      </c>
      <c r="L20" s="27">
        <f>SUM(F20:K20)/6</f>
        <v>50.273333333333333</v>
      </c>
      <c r="M20" s="389">
        <f t="shared" ref="M20" si="4">(SUM(L20:L22))/3</f>
        <v>50.313333333333333</v>
      </c>
      <c r="P20" s="26"/>
    </row>
    <row r="21" spans="1:16" ht="22.5" customHeight="1" x14ac:dyDescent="0.25">
      <c r="B21" s="385"/>
      <c r="C21" s="372"/>
      <c r="D21" s="394"/>
      <c r="E21" s="395"/>
      <c r="F21" s="44">
        <v>50.1</v>
      </c>
      <c r="G21" s="44">
        <v>50.4</v>
      </c>
      <c r="H21" s="44">
        <v>50.42</v>
      </c>
      <c r="I21" s="44">
        <v>50.34</v>
      </c>
      <c r="J21" s="44">
        <v>50.42</v>
      </c>
      <c r="K21" s="44">
        <v>50.32</v>
      </c>
      <c r="L21" s="86">
        <f t="shared" ref="L21:L24" si="5">SUM(F21:K21)/6</f>
        <v>50.333333333333336</v>
      </c>
      <c r="M21" s="390"/>
      <c r="P21" s="26"/>
    </row>
    <row r="22" spans="1:16" ht="22.5" customHeight="1" thickBot="1" x14ac:dyDescent="0.3">
      <c r="B22" s="385"/>
      <c r="C22" s="373"/>
      <c r="D22" s="396"/>
      <c r="E22" s="397"/>
      <c r="F22" s="45">
        <v>50.1</v>
      </c>
      <c r="G22" s="45">
        <v>50.2</v>
      </c>
      <c r="H22" s="45">
        <v>50.4</v>
      </c>
      <c r="I22" s="45">
        <v>50.44</v>
      </c>
      <c r="J22" s="45">
        <v>50.42</v>
      </c>
      <c r="K22" s="45">
        <v>50.44</v>
      </c>
      <c r="L22" s="48">
        <f t="shared" si="5"/>
        <v>50.333333333333336</v>
      </c>
      <c r="M22" s="391"/>
      <c r="P22" s="26"/>
    </row>
    <row r="23" spans="1:16" ht="22.5" customHeight="1" x14ac:dyDescent="0.25">
      <c r="B23" s="385"/>
      <c r="C23" s="371">
        <v>63</v>
      </c>
      <c r="D23" s="392">
        <v>1.5</v>
      </c>
      <c r="E23" s="393"/>
      <c r="F23" s="27">
        <v>63.72</v>
      </c>
      <c r="G23" s="27">
        <v>63.28</v>
      </c>
      <c r="H23" s="27">
        <v>63.44</v>
      </c>
      <c r="I23" s="27">
        <v>63.38</v>
      </c>
      <c r="J23" s="27">
        <v>63.3</v>
      </c>
      <c r="K23" s="27">
        <v>63.22</v>
      </c>
      <c r="L23" s="27">
        <f t="shared" si="5"/>
        <v>63.390000000000008</v>
      </c>
      <c r="M23" s="389">
        <f>(SUM(L23:L25))/3</f>
        <v>63.335555555555565</v>
      </c>
    </row>
    <row r="24" spans="1:16" ht="22.5" customHeight="1" x14ac:dyDescent="0.25">
      <c r="B24" s="385"/>
      <c r="C24" s="372"/>
      <c r="D24" s="394"/>
      <c r="E24" s="395"/>
      <c r="F24" s="48">
        <v>63.34</v>
      </c>
      <c r="G24" s="48">
        <v>63.18</v>
      </c>
      <c r="H24" s="48">
        <v>63.62</v>
      </c>
      <c r="I24" s="48">
        <v>63.5</v>
      </c>
      <c r="J24" s="48">
        <v>63.2</v>
      </c>
      <c r="K24" s="48">
        <v>63.38</v>
      </c>
      <c r="L24" s="86">
        <f t="shared" si="5"/>
        <v>63.370000000000005</v>
      </c>
      <c r="M24" s="390"/>
    </row>
    <row r="25" spans="1:16" ht="22.5" customHeight="1" thickBot="1" x14ac:dyDescent="0.3">
      <c r="B25" s="386"/>
      <c r="C25" s="373"/>
      <c r="D25" s="396"/>
      <c r="E25" s="397"/>
      <c r="F25" s="49">
        <v>63.42</v>
      </c>
      <c r="G25" s="49">
        <v>63.08</v>
      </c>
      <c r="H25" s="49">
        <v>63.14</v>
      </c>
      <c r="I25" s="49">
        <v>63.2</v>
      </c>
      <c r="J25" s="49">
        <v>63.4</v>
      </c>
      <c r="K25" s="49">
        <v>63.24</v>
      </c>
      <c r="L25" s="87">
        <f>SUM(F25:K25)/6</f>
        <v>63.246666666666663</v>
      </c>
      <c r="M25" s="391"/>
    </row>
    <row r="26" spans="1:16" ht="15.75" x14ac:dyDescent="0.25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1:16" ht="18.75" x14ac:dyDescent="0.3">
      <c r="B27" s="32" t="s">
        <v>51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</row>
    <row r="28" spans="1:16" ht="18.75" x14ac:dyDescent="0.3">
      <c r="A28" s="28" t="s">
        <v>55</v>
      </c>
      <c r="B28" s="32" t="s">
        <v>52</v>
      </c>
      <c r="C28" s="32"/>
      <c r="D28" s="32"/>
      <c r="E28" s="32"/>
      <c r="F28" s="37" t="s">
        <v>58</v>
      </c>
      <c r="G28" s="32"/>
      <c r="H28" s="32"/>
      <c r="I28" s="32"/>
      <c r="J28" s="32"/>
      <c r="K28" s="32"/>
      <c r="L28" s="32"/>
      <c r="M28" s="32"/>
    </row>
    <row r="29" spans="1:16" ht="22.5" x14ac:dyDescent="0.3">
      <c r="A29" s="28" t="s">
        <v>55</v>
      </c>
      <c r="B29" s="32" t="s">
        <v>53</v>
      </c>
      <c r="C29" s="32"/>
      <c r="D29" s="32">
        <v>32</v>
      </c>
      <c r="E29" s="194" t="s">
        <v>237</v>
      </c>
      <c r="F29" s="37"/>
      <c r="G29" s="32"/>
      <c r="H29" s="32"/>
      <c r="I29" s="32"/>
      <c r="J29" s="32"/>
      <c r="K29" s="32"/>
      <c r="L29" s="32"/>
      <c r="M29" s="32"/>
    </row>
    <row r="30" spans="1:16" ht="18.75" x14ac:dyDescent="0.3">
      <c r="A30" s="28" t="s">
        <v>55</v>
      </c>
      <c r="B30" s="32" t="s">
        <v>54</v>
      </c>
      <c r="C30" s="32"/>
      <c r="D30" s="32" t="s">
        <v>241</v>
      </c>
      <c r="E30" s="32"/>
      <c r="F30" s="32"/>
      <c r="G30" s="32"/>
      <c r="H30" s="32"/>
      <c r="I30" s="32"/>
      <c r="J30" s="32"/>
      <c r="K30" s="32"/>
      <c r="L30" s="32"/>
      <c r="M30" s="32"/>
    </row>
    <row r="31" spans="1:16" ht="3" customHeight="1" x14ac:dyDescent="0.3"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</row>
    <row r="32" spans="1:16" ht="18.75" x14ac:dyDescent="0.3">
      <c r="A32" s="28" t="s">
        <v>55</v>
      </c>
      <c r="B32" s="32" t="s">
        <v>291</v>
      </c>
      <c r="C32" s="32"/>
      <c r="D32" s="32"/>
      <c r="E32" s="32"/>
      <c r="F32" s="32"/>
      <c r="G32" s="32" t="s">
        <v>239</v>
      </c>
      <c r="H32" s="32"/>
      <c r="I32" s="32"/>
      <c r="J32" s="32"/>
      <c r="K32" s="32"/>
      <c r="L32" s="32"/>
      <c r="M32" s="32"/>
    </row>
    <row r="33" spans="1:18" ht="18.75" x14ac:dyDescent="0.3">
      <c r="A33" s="28" t="s">
        <v>55</v>
      </c>
      <c r="B33" s="32" t="s">
        <v>266</v>
      </c>
      <c r="C33" s="32"/>
      <c r="D33" s="32"/>
      <c r="E33" s="32"/>
      <c r="F33" s="32" t="s">
        <v>242</v>
      </c>
      <c r="G33" s="32"/>
      <c r="H33" s="32"/>
      <c r="I33" s="32"/>
      <c r="J33" s="32"/>
      <c r="K33" s="32"/>
      <c r="L33" s="32"/>
      <c r="M33" s="32"/>
      <c r="R33" s="26"/>
    </row>
    <row r="34" spans="1:18" ht="45.75" customHeight="1" x14ac:dyDescent="0.3">
      <c r="B34" s="32"/>
      <c r="C34" s="32" t="s">
        <v>243</v>
      </c>
      <c r="D34" s="32"/>
      <c r="E34" s="32"/>
      <c r="F34" s="32"/>
      <c r="G34" s="32" t="s">
        <v>243</v>
      </c>
      <c r="H34" s="32"/>
      <c r="I34" s="32"/>
      <c r="J34" s="32"/>
      <c r="K34" s="32" t="s">
        <v>244</v>
      </c>
      <c r="L34" s="32"/>
      <c r="M34" s="32"/>
    </row>
    <row r="35" spans="1:18" s="5" customFormat="1" ht="18.75" x14ac:dyDescent="0.3">
      <c r="B35" s="378" t="s">
        <v>74</v>
      </c>
      <c r="C35" s="378"/>
      <c r="D35" s="378"/>
      <c r="E35" s="378"/>
      <c r="F35" s="378" t="s">
        <v>75</v>
      </c>
      <c r="G35" s="378"/>
      <c r="H35" s="378"/>
      <c r="I35" s="378"/>
      <c r="J35" s="378" t="s">
        <v>76</v>
      </c>
      <c r="K35" s="378"/>
      <c r="L35" s="378"/>
      <c r="M35" s="378"/>
    </row>
    <row r="36" spans="1:18" s="5" customFormat="1" ht="18.75" x14ac:dyDescent="0.3">
      <c r="B36" s="378" t="s">
        <v>95</v>
      </c>
      <c r="C36" s="378"/>
      <c r="D36" s="378"/>
      <c r="E36" s="378"/>
      <c r="F36" s="378" t="s">
        <v>65</v>
      </c>
      <c r="G36" s="378"/>
      <c r="H36" s="378"/>
      <c r="I36" s="378"/>
      <c r="J36" s="378" t="s">
        <v>67</v>
      </c>
      <c r="K36" s="378"/>
      <c r="L36" s="378"/>
      <c r="M36" s="378"/>
    </row>
    <row r="37" spans="1:18" s="5" customFormat="1" ht="18.75" x14ac:dyDescent="0.3">
      <c r="B37" s="192"/>
      <c r="C37" s="193" t="s">
        <v>174</v>
      </c>
      <c r="D37" s="193"/>
      <c r="E37" s="192"/>
      <c r="F37" s="191"/>
      <c r="G37" s="193" t="s">
        <v>174</v>
      </c>
      <c r="H37" s="192"/>
      <c r="I37" s="192"/>
      <c r="J37" s="191"/>
      <c r="K37" s="193" t="s">
        <v>174</v>
      </c>
      <c r="L37" s="192"/>
      <c r="M37" s="192"/>
    </row>
    <row r="38" spans="1:18" s="5" customFormat="1" ht="46.5" customHeight="1" x14ac:dyDescent="0.3">
      <c r="B38" s="191"/>
      <c r="C38" s="191" t="s">
        <v>245</v>
      </c>
      <c r="D38" s="191"/>
      <c r="E38" s="191"/>
      <c r="F38" s="191"/>
      <c r="G38" s="191" t="s">
        <v>245</v>
      </c>
      <c r="H38" s="191"/>
      <c r="I38" s="191"/>
      <c r="J38" s="191"/>
      <c r="K38" s="191" t="s">
        <v>246</v>
      </c>
      <c r="L38" s="191"/>
      <c r="M38" s="191"/>
    </row>
    <row r="39" spans="1:18" s="5" customFormat="1" ht="18.75" x14ac:dyDescent="0.3">
      <c r="B39" s="378" t="s">
        <v>77</v>
      </c>
      <c r="C39" s="378"/>
      <c r="D39" s="378"/>
      <c r="E39" s="378"/>
      <c r="F39" s="378" t="s">
        <v>78</v>
      </c>
      <c r="G39" s="378"/>
      <c r="H39" s="378"/>
      <c r="I39" s="378"/>
      <c r="J39" s="378" t="s">
        <v>206</v>
      </c>
      <c r="K39" s="378"/>
      <c r="L39" s="378"/>
      <c r="M39" s="378"/>
    </row>
    <row r="40" spans="1:18" s="5" customFormat="1" ht="18.75" x14ac:dyDescent="0.3">
      <c r="B40" s="378" t="s">
        <v>79</v>
      </c>
      <c r="C40" s="378"/>
      <c r="D40" s="378"/>
      <c r="E40" s="378"/>
      <c r="F40" s="378" t="s">
        <v>66</v>
      </c>
      <c r="G40" s="378"/>
      <c r="H40" s="378"/>
      <c r="I40" s="378"/>
      <c r="J40" s="378" t="s">
        <v>80</v>
      </c>
      <c r="K40" s="378"/>
      <c r="L40" s="378"/>
      <c r="M40" s="378"/>
    </row>
    <row r="41" spans="1:18" s="5" customFormat="1" ht="18.75" x14ac:dyDescent="0.3">
      <c r="B41" s="191"/>
      <c r="C41" s="193" t="s">
        <v>174</v>
      </c>
      <c r="D41" s="192"/>
      <c r="E41" s="192"/>
      <c r="F41" s="191"/>
      <c r="G41" s="193" t="s">
        <v>174</v>
      </c>
      <c r="H41" s="192"/>
      <c r="I41" s="191"/>
      <c r="J41" s="191"/>
      <c r="K41" s="193" t="s">
        <v>174</v>
      </c>
      <c r="L41" s="192"/>
      <c r="M41" s="191"/>
    </row>
  </sheetData>
  <mergeCells count="41">
    <mergeCell ref="K1:L1"/>
    <mergeCell ref="M17:M19"/>
    <mergeCell ref="C17:C19"/>
    <mergeCell ref="D8:E10"/>
    <mergeCell ref="D11:E13"/>
    <mergeCell ref="D14:E16"/>
    <mergeCell ref="C8:C10"/>
    <mergeCell ref="C11:C13"/>
    <mergeCell ref="D17:E19"/>
    <mergeCell ref="C14:C16"/>
    <mergeCell ref="B2:M2"/>
    <mergeCell ref="B4:M4"/>
    <mergeCell ref="F6:K6"/>
    <mergeCell ref="L6:L7"/>
    <mergeCell ref="M6:M7"/>
    <mergeCell ref="B5:M5"/>
    <mergeCell ref="B39:E39"/>
    <mergeCell ref="B40:E40"/>
    <mergeCell ref="J39:M39"/>
    <mergeCell ref="J40:M40"/>
    <mergeCell ref="F39:I39"/>
    <mergeCell ref="F40:I40"/>
    <mergeCell ref="D6:E7"/>
    <mergeCell ref="B6:B7"/>
    <mergeCell ref="B3:C3"/>
    <mergeCell ref="D20:E22"/>
    <mergeCell ref="F35:I35"/>
    <mergeCell ref="M23:M25"/>
    <mergeCell ref="B36:E36"/>
    <mergeCell ref="C20:C22"/>
    <mergeCell ref="J35:M35"/>
    <mergeCell ref="B8:B25"/>
    <mergeCell ref="M20:M22"/>
    <mergeCell ref="J36:M36"/>
    <mergeCell ref="F36:I36"/>
    <mergeCell ref="B35:E35"/>
    <mergeCell ref="C23:C25"/>
    <mergeCell ref="D23:E25"/>
    <mergeCell ref="M8:M10"/>
    <mergeCell ref="M11:M13"/>
    <mergeCell ref="M14:M16"/>
  </mergeCells>
  <printOptions horizontalCentered="1"/>
  <pageMargins left="0.45" right="0" top="0.5" bottom="0.25" header="0.3" footer="0.3"/>
  <pageSetup paperSize="9" scale="8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41"/>
  <sheetViews>
    <sheetView view="pageBreakPreview" zoomScaleNormal="100" zoomScaleSheetLayoutView="100" workbookViewId="0">
      <selection activeCell="L1" sqref="L1"/>
    </sheetView>
  </sheetViews>
  <sheetFormatPr defaultColWidth="9.140625" defaultRowHeight="15" x14ac:dyDescent="0.25"/>
  <cols>
    <col min="1" max="1" width="1.28515625" style="24" customWidth="1"/>
    <col min="2" max="2" width="11.28515625" style="24" customWidth="1"/>
    <col min="3" max="3" width="11.140625" style="24" customWidth="1"/>
    <col min="4" max="4" width="12.42578125" style="24" customWidth="1"/>
    <col min="5" max="5" width="11" style="24" customWidth="1"/>
    <col min="6" max="7" width="8.140625" style="24" customWidth="1"/>
    <col min="8" max="8" width="8.140625" style="40" customWidth="1"/>
    <col min="9" max="11" width="8.140625" style="24" customWidth="1"/>
    <col min="12" max="12" width="18" style="24" customWidth="1"/>
    <col min="13" max="13" width="12.7109375" style="24" hidden="1" customWidth="1"/>
    <col min="14" max="14" width="1.28515625" style="24" hidden="1" customWidth="1"/>
    <col min="15" max="16384" width="9.140625" style="24"/>
  </cols>
  <sheetData>
    <row r="1" spans="1:14" ht="15.75" x14ac:dyDescent="0.25">
      <c r="L1" s="21" t="s">
        <v>292</v>
      </c>
    </row>
    <row r="2" spans="1:14" ht="27.75" customHeight="1" x14ac:dyDescent="0.3">
      <c r="A2" s="32"/>
      <c r="B2" s="387" t="s">
        <v>235</v>
      </c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195"/>
    </row>
    <row r="3" spans="1:14" ht="22.5" customHeight="1" x14ac:dyDescent="0.3">
      <c r="A3" s="32"/>
      <c r="B3" s="403" t="s">
        <v>287</v>
      </c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252"/>
      <c r="N3" s="195"/>
    </row>
    <row r="4" spans="1:14" ht="17.25" customHeight="1" x14ac:dyDescent="0.3">
      <c r="A4" s="32"/>
      <c r="B4" s="366" t="s">
        <v>250</v>
      </c>
      <c r="C4" s="366"/>
      <c r="D4" s="366"/>
      <c r="E4" s="366"/>
      <c r="F4" s="366"/>
      <c r="G4" s="366"/>
      <c r="H4" s="366"/>
      <c r="I4" s="366"/>
      <c r="J4" s="366"/>
      <c r="K4" s="366"/>
      <c r="L4" s="366"/>
      <c r="M4" s="197"/>
      <c r="N4" s="197"/>
    </row>
    <row r="5" spans="1:14" ht="12.75" customHeight="1" x14ac:dyDescent="0.3">
      <c r="A5" s="32"/>
      <c r="B5" s="21"/>
      <c r="C5" s="21"/>
      <c r="D5" s="21"/>
      <c r="E5" s="21"/>
      <c r="F5" s="21"/>
      <c r="G5" s="21"/>
      <c r="H5" s="38"/>
      <c r="I5" s="21"/>
      <c r="J5" s="21"/>
      <c r="K5" s="21"/>
      <c r="L5" s="21"/>
      <c r="M5" s="21"/>
      <c r="N5" s="21"/>
    </row>
    <row r="6" spans="1:14" ht="54.75" customHeight="1" x14ac:dyDescent="0.3">
      <c r="A6" s="32"/>
      <c r="B6" s="367" t="s">
        <v>50</v>
      </c>
      <c r="C6" s="178" t="s">
        <v>46</v>
      </c>
      <c r="D6" s="404" t="s">
        <v>70</v>
      </c>
      <c r="E6" s="405"/>
      <c r="F6" s="388" t="s">
        <v>48</v>
      </c>
      <c r="G6" s="388"/>
      <c r="H6" s="388"/>
      <c r="I6" s="388"/>
      <c r="J6" s="388"/>
      <c r="K6" s="388"/>
      <c r="L6" s="367" t="s">
        <v>49</v>
      </c>
      <c r="M6" s="368" t="s">
        <v>123</v>
      </c>
      <c r="N6" s="368" t="s">
        <v>105</v>
      </c>
    </row>
    <row r="7" spans="1:14" ht="19.5" customHeight="1" thickBot="1" x14ac:dyDescent="0.35">
      <c r="A7" s="32"/>
      <c r="B7" s="368"/>
      <c r="C7" s="79" t="s">
        <v>117</v>
      </c>
      <c r="D7" s="80" t="s">
        <v>118</v>
      </c>
      <c r="E7" s="80" t="s">
        <v>119</v>
      </c>
      <c r="F7" s="25">
        <v>1</v>
      </c>
      <c r="G7" s="25">
        <v>2</v>
      </c>
      <c r="H7" s="41">
        <v>3</v>
      </c>
      <c r="I7" s="25">
        <v>4</v>
      </c>
      <c r="J7" s="25">
        <v>5</v>
      </c>
      <c r="K7" s="25">
        <v>6</v>
      </c>
      <c r="L7" s="368"/>
      <c r="M7" s="402"/>
      <c r="N7" s="402"/>
    </row>
    <row r="8" spans="1:14" ht="19.5" customHeight="1" x14ac:dyDescent="0.3">
      <c r="A8" s="32"/>
      <c r="B8" s="384" t="s">
        <v>88</v>
      </c>
      <c r="C8" s="371">
        <v>20</v>
      </c>
      <c r="D8" s="406">
        <v>20</v>
      </c>
      <c r="E8" s="409">
        <v>20.3</v>
      </c>
      <c r="F8" s="203">
        <v>20.100000000000001</v>
      </c>
      <c r="G8" s="203">
        <v>20.12</v>
      </c>
      <c r="H8" s="203">
        <v>20.04</v>
      </c>
      <c r="I8" s="203">
        <v>20.100000000000001</v>
      </c>
      <c r="J8" s="33"/>
      <c r="K8" s="33"/>
      <c r="L8" s="204">
        <f>(SUM(F8:K8))/4</f>
        <v>20.09</v>
      </c>
      <c r="M8" s="415">
        <f>SUM(L8:L10)/3</f>
        <v>20.108333333333334</v>
      </c>
      <c r="N8" s="412" t="s">
        <v>124</v>
      </c>
    </row>
    <row r="9" spans="1:14" ht="19.5" customHeight="1" x14ac:dyDescent="0.3">
      <c r="A9" s="32"/>
      <c r="B9" s="385"/>
      <c r="C9" s="372"/>
      <c r="D9" s="407"/>
      <c r="E9" s="410"/>
      <c r="F9" s="205">
        <v>20.12</v>
      </c>
      <c r="G9" s="205">
        <v>20.100000000000001</v>
      </c>
      <c r="H9" s="205">
        <v>20.100000000000001</v>
      </c>
      <c r="I9" s="205">
        <v>20.04</v>
      </c>
      <c r="J9" s="177"/>
      <c r="K9" s="177"/>
      <c r="L9" s="206">
        <f t="shared" ref="L9:L12" si="0">(SUM(F9:K9))/4</f>
        <v>20.09</v>
      </c>
      <c r="M9" s="416"/>
      <c r="N9" s="413"/>
    </row>
    <row r="10" spans="1:14" ht="19.5" customHeight="1" thickBot="1" x14ac:dyDescent="0.35">
      <c r="A10" s="32"/>
      <c r="B10" s="385"/>
      <c r="C10" s="373"/>
      <c r="D10" s="408"/>
      <c r="E10" s="411"/>
      <c r="F10" s="207">
        <v>20.2</v>
      </c>
      <c r="G10" s="207">
        <v>20.100000000000001</v>
      </c>
      <c r="H10" s="207">
        <v>20.12</v>
      </c>
      <c r="I10" s="207">
        <v>20.16</v>
      </c>
      <c r="J10" s="34"/>
      <c r="K10" s="34"/>
      <c r="L10" s="208">
        <f>(SUM(F10:K10))/4</f>
        <v>20.145</v>
      </c>
      <c r="M10" s="417"/>
      <c r="N10" s="414"/>
    </row>
    <row r="11" spans="1:14" ht="19.5" customHeight="1" x14ac:dyDescent="0.3">
      <c r="A11" s="32"/>
      <c r="B11" s="385"/>
      <c r="C11" s="371">
        <v>25</v>
      </c>
      <c r="D11" s="406">
        <v>25</v>
      </c>
      <c r="E11" s="409">
        <v>25.3</v>
      </c>
      <c r="F11" s="39">
        <v>25.1</v>
      </c>
      <c r="G11" s="39">
        <v>25.1</v>
      </c>
      <c r="H11" s="39">
        <v>25.1</v>
      </c>
      <c r="I11" s="39">
        <v>25.12</v>
      </c>
      <c r="J11" s="33"/>
      <c r="K11" s="33"/>
      <c r="L11" s="204">
        <f>(SUM(F11:K11))/4</f>
        <v>25.105000000000004</v>
      </c>
      <c r="M11" s="415">
        <f>SUM(L11:L13)/3</f>
        <v>25.198333333333334</v>
      </c>
      <c r="N11" s="412" t="s">
        <v>124</v>
      </c>
    </row>
    <row r="12" spans="1:14" ht="19.5" customHeight="1" x14ac:dyDescent="0.3">
      <c r="A12" s="32"/>
      <c r="B12" s="385"/>
      <c r="C12" s="372"/>
      <c r="D12" s="407"/>
      <c r="E12" s="410"/>
      <c r="F12" s="42">
        <v>25.2</v>
      </c>
      <c r="G12" s="42">
        <v>25.2</v>
      </c>
      <c r="H12" s="42">
        <v>25.2</v>
      </c>
      <c r="I12" s="42">
        <v>25.24</v>
      </c>
      <c r="J12" s="35"/>
      <c r="K12" s="35"/>
      <c r="L12" s="206">
        <f t="shared" si="0"/>
        <v>25.209999999999997</v>
      </c>
      <c r="M12" s="416"/>
      <c r="N12" s="413"/>
    </row>
    <row r="13" spans="1:14" ht="19.5" customHeight="1" thickBot="1" x14ac:dyDescent="0.35">
      <c r="A13" s="32"/>
      <c r="B13" s="385"/>
      <c r="C13" s="373"/>
      <c r="D13" s="408"/>
      <c r="E13" s="411"/>
      <c r="F13" s="209">
        <v>25.3</v>
      </c>
      <c r="G13" s="209">
        <v>25.28</v>
      </c>
      <c r="H13" s="209">
        <v>25.26</v>
      </c>
      <c r="I13" s="209">
        <v>25.28</v>
      </c>
      <c r="J13" s="36"/>
      <c r="K13" s="36"/>
      <c r="L13" s="208">
        <f>(SUM(F13:K13))/4</f>
        <v>25.28</v>
      </c>
      <c r="M13" s="417"/>
      <c r="N13" s="414"/>
    </row>
    <row r="14" spans="1:14" ht="19.5" customHeight="1" x14ac:dyDescent="0.3">
      <c r="A14" s="32"/>
      <c r="B14" s="385"/>
      <c r="C14" s="371">
        <v>32</v>
      </c>
      <c r="D14" s="406">
        <v>32</v>
      </c>
      <c r="E14" s="409">
        <v>32.299999999999997</v>
      </c>
      <c r="F14" s="39">
        <v>32.299999999999997</v>
      </c>
      <c r="G14" s="39">
        <v>32.299999999999997</v>
      </c>
      <c r="H14" s="39">
        <v>32.299999999999997</v>
      </c>
      <c r="I14" s="39">
        <v>32.299999999999997</v>
      </c>
      <c r="J14" s="50"/>
      <c r="K14" s="50"/>
      <c r="L14" s="204">
        <f>(SUM(F14:K14))/4</f>
        <v>32.299999999999997</v>
      </c>
      <c r="M14" s="415">
        <f t="shared" ref="M14" si="1">SUM(L14:L16)/3</f>
        <v>32.299999999999997</v>
      </c>
      <c r="N14" s="412" t="s">
        <v>124</v>
      </c>
    </row>
    <row r="15" spans="1:14" ht="19.5" customHeight="1" x14ac:dyDescent="0.3">
      <c r="A15" s="32"/>
      <c r="B15" s="385"/>
      <c r="C15" s="372"/>
      <c r="D15" s="407"/>
      <c r="E15" s="410"/>
      <c r="F15" s="30">
        <v>32.299999999999997</v>
      </c>
      <c r="G15" s="30">
        <v>32.299999999999997</v>
      </c>
      <c r="H15" s="30">
        <v>32.299999999999997</v>
      </c>
      <c r="I15" s="30">
        <v>32.299999999999997</v>
      </c>
      <c r="J15" s="51"/>
      <c r="K15" s="51"/>
      <c r="L15" s="206">
        <f t="shared" ref="L15" si="2">(SUM(F15:K15))/4</f>
        <v>32.299999999999997</v>
      </c>
      <c r="M15" s="416"/>
      <c r="N15" s="413"/>
    </row>
    <row r="16" spans="1:14" ht="19.5" customHeight="1" thickBot="1" x14ac:dyDescent="0.35">
      <c r="A16" s="32"/>
      <c r="B16" s="385"/>
      <c r="C16" s="373"/>
      <c r="D16" s="408"/>
      <c r="E16" s="411"/>
      <c r="F16" s="31">
        <v>32.299999999999997</v>
      </c>
      <c r="G16" s="31">
        <v>32.299999999999997</v>
      </c>
      <c r="H16" s="31">
        <v>32.299999999999997</v>
      </c>
      <c r="I16" s="31">
        <v>32.299999999999997</v>
      </c>
      <c r="J16" s="52"/>
      <c r="K16" s="52"/>
      <c r="L16" s="208">
        <f>(SUM(F16:K16))/4</f>
        <v>32.299999999999997</v>
      </c>
      <c r="M16" s="417"/>
      <c r="N16" s="414"/>
    </row>
    <row r="17" spans="1:14" ht="19.5" customHeight="1" x14ac:dyDescent="0.3">
      <c r="A17" s="32"/>
      <c r="B17" s="385"/>
      <c r="C17" s="371">
        <v>40</v>
      </c>
      <c r="D17" s="406">
        <v>40</v>
      </c>
      <c r="E17" s="409">
        <v>40.4</v>
      </c>
      <c r="F17" s="39">
        <v>40.4</v>
      </c>
      <c r="G17" s="39">
        <v>40.4</v>
      </c>
      <c r="H17" s="39">
        <v>40.4</v>
      </c>
      <c r="I17" s="39">
        <v>40.4</v>
      </c>
      <c r="J17" s="50"/>
      <c r="K17" s="50"/>
      <c r="L17" s="81">
        <f t="shared" ref="L17:L19" si="3">(F17+G17+H17+I17)/4</f>
        <v>40.4</v>
      </c>
      <c r="M17" s="415">
        <f t="shared" ref="M17" si="4">SUM(L17:L19)/3</f>
        <v>40.4</v>
      </c>
      <c r="N17" s="412" t="s">
        <v>124</v>
      </c>
    </row>
    <row r="18" spans="1:14" ht="19.5" customHeight="1" x14ac:dyDescent="0.3">
      <c r="A18" s="32"/>
      <c r="B18" s="385"/>
      <c r="C18" s="372"/>
      <c r="D18" s="407"/>
      <c r="E18" s="410"/>
      <c r="F18" s="30">
        <v>40.4</v>
      </c>
      <c r="G18" s="30">
        <v>40.4</v>
      </c>
      <c r="H18" s="30">
        <v>40.4</v>
      </c>
      <c r="I18" s="30">
        <v>40.4</v>
      </c>
      <c r="J18" s="51"/>
      <c r="K18" s="51"/>
      <c r="L18" s="82">
        <f t="shared" si="3"/>
        <v>40.4</v>
      </c>
      <c r="M18" s="416"/>
      <c r="N18" s="413"/>
    </row>
    <row r="19" spans="1:14" ht="19.5" customHeight="1" thickBot="1" x14ac:dyDescent="0.35">
      <c r="A19" s="32"/>
      <c r="B19" s="385"/>
      <c r="C19" s="373"/>
      <c r="D19" s="408"/>
      <c r="E19" s="411"/>
      <c r="F19" s="31">
        <v>40.4</v>
      </c>
      <c r="G19" s="31">
        <v>40.4</v>
      </c>
      <c r="H19" s="31">
        <v>40.4</v>
      </c>
      <c r="I19" s="42">
        <v>40.4</v>
      </c>
      <c r="J19" s="52"/>
      <c r="K19" s="52"/>
      <c r="L19" s="182">
        <f t="shared" si="3"/>
        <v>40.4</v>
      </c>
      <c r="M19" s="417"/>
      <c r="N19" s="414"/>
    </row>
    <row r="20" spans="1:14" ht="19.5" customHeight="1" x14ac:dyDescent="0.3">
      <c r="A20" s="32"/>
      <c r="B20" s="385"/>
      <c r="C20" s="371">
        <v>50</v>
      </c>
      <c r="D20" s="406">
        <v>50</v>
      </c>
      <c r="E20" s="409">
        <v>50.4</v>
      </c>
      <c r="F20" s="39">
        <v>50.15</v>
      </c>
      <c r="G20" s="39">
        <v>50.15</v>
      </c>
      <c r="H20" s="39">
        <v>50.15</v>
      </c>
      <c r="I20" s="39">
        <v>50.15</v>
      </c>
      <c r="J20" s="39">
        <v>50.15</v>
      </c>
      <c r="K20" s="39">
        <v>50.15</v>
      </c>
      <c r="L20" s="81">
        <f>(F20+G20+H20+I20+J20+K20)/6</f>
        <v>50.15</v>
      </c>
      <c r="M20" s="415">
        <f t="shared" ref="M20" si="5">SUM(L20:L22)/3</f>
        <v>50.15</v>
      </c>
      <c r="N20" s="412" t="s">
        <v>124</v>
      </c>
    </row>
    <row r="21" spans="1:14" ht="19.5" customHeight="1" x14ac:dyDescent="0.3">
      <c r="A21" s="32"/>
      <c r="B21" s="385"/>
      <c r="C21" s="372"/>
      <c r="D21" s="407"/>
      <c r="E21" s="410"/>
      <c r="F21" s="30">
        <v>50.15</v>
      </c>
      <c r="G21" s="30">
        <v>50.15</v>
      </c>
      <c r="H21" s="30">
        <v>50.15</v>
      </c>
      <c r="I21" s="30">
        <v>50.15</v>
      </c>
      <c r="J21" s="30">
        <v>50.15</v>
      </c>
      <c r="K21" s="30">
        <v>50.15</v>
      </c>
      <c r="L21" s="82">
        <f t="shared" ref="L21:L25" si="6">(F21+G21+H21+I21+J21+K21)/6</f>
        <v>50.15</v>
      </c>
      <c r="M21" s="416"/>
      <c r="N21" s="413"/>
    </row>
    <row r="22" spans="1:14" ht="19.5" customHeight="1" thickBot="1" x14ac:dyDescent="0.35">
      <c r="A22" s="32"/>
      <c r="B22" s="385"/>
      <c r="C22" s="373"/>
      <c r="D22" s="408"/>
      <c r="E22" s="411"/>
      <c r="F22" s="31">
        <v>50.15</v>
      </c>
      <c r="G22" s="31">
        <v>50.15</v>
      </c>
      <c r="H22" s="31">
        <v>50.15</v>
      </c>
      <c r="I22" s="31">
        <v>50.15</v>
      </c>
      <c r="J22" s="31">
        <v>50.15</v>
      </c>
      <c r="K22" s="31">
        <v>50.15</v>
      </c>
      <c r="L22" s="182">
        <f t="shared" si="6"/>
        <v>50.15</v>
      </c>
      <c r="M22" s="417"/>
      <c r="N22" s="414"/>
    </row>
    <row r="23" spans="1:14" ht="19.5" customHeight="1" x14ac:dyDescent="0.3">
      <c r="A23" s="32"/>
      <c r="B23" s="385"/>
      <c r="C23" s="371">
        <v>63</v>
      </c>
      <c r="D23" s="406">
        <v>63</v>
      </c>
      <c r="E23" s="409">
        <v>63.4</v>
      </c>
      <c r="F23" s="39">
        <v>63.1</v>
      </c>
      <c r="G23" s="39">
        <v>63.1</v>
      </c>
      <c r="H23" s="39">
        <v>63.05</v>
      </c>
      <c r="I23" s="39">
        <v>63.1</v>
      </c>
      <c r="J23" s="39">
        <v>63.1</v>
      </c>
      <c r="K23" s="39">
        <v>63.1</v>
      </c>
      <c r="L23" s="83">
        <f t="shared" si="6"/>
        <v>63.091666666666669</v>
      </c>
      <c r="M23" s="415">
        <f t="shared" ref="M23" si="7">SUM(L23:L25)/3</f>
        <v>63.074999999999996</v>
      </c>
      <c r="N23" s="412" t="s">
        <v>124</v>
      </c>
    </row>
    <row r="24" spans="1:14" ht="19.5" customHeight="1" x14ac:dyDescent="0.3">
      <c r="A24" s="32"/>
      <c r="B24" s="385"/>
      <c r="C24" s="372"/>
      <c r="D24" s="407"/>
      <c r="E24" s="410"/>
      <c r="F24" s="30">
        <v>63.1</v>
      </c>
      <c r="G24" s="30">
        <v>63.02</v>
      </c>
      <c r="H24" s="30">
        <v>63.05</v>
      </c>
      <c r="I24" s="30">
        <v>63.1</v>
      </c>
      <c r="J24" s="30">
        <v>63.02</v>
      </c>
      <c r="K24" s="30">
        <v>63.1</v>
      </c>
      <c r="L24" s="84">
        <f t="shared" si="6"/>
        <v>63.065000000000005</v>
      </c>
      <c r="M24" s="416"/>
      <c r="N24" s="413"/>
    </row>
    <row r="25" spans="1:14" ht="19.5" customHeight="1" thickBot="1" x14ac:dyDescent="0.35">
      <c r="A25" s="32"/>
      <c r="B25" s="386"/>
      <c r="C25" s="373"/>
      <c r="D25" s="408"/>
      <c r="E25" s="411"/>
      <c r="F25" s="31">
        <v>63.1</v>
      </c>
      <c r="G25" s="31">
        <v>63.03</v>
      </c>
      <c r="H25" s="31">
        <v>63.05</v>
      </c>
      <c r="I25" s="31">
        <v>63.1</v>
      </c>
      <c r="J25" s="31">
        <v>63.03</v>
      </c>
      <c r="K25" s="31">
        <v>63.1</v>
      </c>
      <c r="L25" s="85">
        <f t="shared" si="6"/>
        <v>63.068333333333335</v>
      </c>
      <c r="M25" s="417"/>
      <c r="N25" s="414"/>
    </row>
    <row r="26" spans="1:14" ht="7.5" customHeight="1" x14ac:dyDescent="0.3">
      <c r="A26" s="32"/>
      <c r="B26" s="21"/>
      <c r="C26" s="21"/>
      <c r="D26" s="21"/>
      <c r="E26" s="21"/>
      <c r="F26" s="21"/>
      <c r="G26" s="21"/>
      <c r="H26" s="38"/>
      <c r="I26" s="21"/>
      <c r="J26" s="21"/>
      <c r="K26" s="21"/>
      <c r="L26" s="21"/>
      <c r="M26" s="21"/>
      <c r="N26" s="21"/>
    </row>
    <row r="27" spans="1:14" ht="18.75" x14ac:dyDescent="0.3">
      <c r="A27" s="32"/>
      <c r="B27" s="32" t="s">
        <v>51</v>
      </c>
      <c r="C27" s="32"/>
      <c r="D27" s="32"/>
      <c r="E27" s="32"/>
      <c r="F27" s="32"/>
      <c r="G27" s="32"/>
      <c r="H27" s="198"/>
      <c r="I27" s="32"/>
      <c r="J27" s="32"/>
      <c r="K27" s="32"/>
      <c r="L27" s="32"/>
      <c r="M27" s="21"/>
      <c r="N27" s="21"/>
    </row>
    <row r="28" spans="1:14" ht="18.75" x14ac:dyDescent="0.3">
      <c r="A28" s="37" t="s">
        <v>55</v>
      </c>
      <c r="B28" s="32" t="s">
        <v>52</v>
      </c>
      <c r="C28" s="32"/>
      <c r="D28" s="32"/>
      <c r="E28" s="32"/>
      <c r="F28" s="37" t="s">
        <v>58</v>
      </c>
      <c r="G28" s="32"/>
      <c r="H28" s="198"/>
      <c r="I28" s="32"/>
      <c r="J28" s="32"/>
      <c r="K28" s="32"/>
      <c r="L28" s="32"/>
      <c r="M28" s="21"/>
      <c r="N28" s="21"/>
    </row>
    <row r="29" spans="1:14" ht="18.75" x14ac:dyDescent="0.3">
      <c r="A29" s="20" t="s">
        <v>55</v>
      </c>
      <c r="B29" s="32" t="s">
        <v>84</v>
      </c>
      <c r="C29" s="32"/>
      <c r="D29" s="32"/>
      <c r="E29" s="37"/>
      <c r="G29" s="37" t="s">
        <v>122</v>
      </c>
      <c r="I29" s="32"/>
      <c r="J29" s="32"/>
      <c r="K29" s="32"/>
      <c r="L29" s="32"/>
    </row>
    <row r="30" spans="1:14" ht="22.5" x14ac:dyDescent="0.3">
      <c r="A30" s="37" t="s">
        <v>55</v>
      </c>
      <c r="B30" s="32" t="s">
        <v>53</v>
      </c>
      <c r="C30" s="32"/>
      <c r="D30" s="32"/>
      <c r="E30" s="32">
        <v>32</v>
      </c>
      <c r="F30" s="194" t="s">
        <v>237</v>
      </c>
      <c r="G30" s="32"/>
      <c r="H30" s="198"/>
      <c r="I30" s="32"/>
      <c r="J30" s="32"/>
      <c r="K30" s="32"/>
      <c r="L30" s="32"/>
      <c r="M30" s="21"/>
      <c r="N30" s="21"/>
    </row>
    <row r="31" spans="1:14" ht="18.75" x14ac:dyDescent="0.3">
      <c r="A31" s="37" t="s">
        <v>55</v>
      </c>
      <c r="B31" s="32" t="s">
        <v>54</v>
      </c>
      <c r="C31" s="32"/>
      <c r="D31" s="32" t="s">
        <v>255</v>
      </c>
      <c r="E31" s="32" t="s">
        <v>257</v>
      </c>
      <c r="F31" s="32"/>
      <c r="G31" s="32"/>
      <c r="H31" s="198"/>
      <c r="I31" s="32"/>
      <c r="J31" s="32"/>
      <c r="K31" s="32"/>
      <c r="L31" s="32"/>
      <c r="M31" s="21"/>
      <c r="N31" s="21"/>
    </row>
    <row r="32" spans="1:14" ht="18.75" x14ac:dyDescent="0.3">
      <c r="A32" s="37" t="s">
        <v>55</v>
      </c>
      <c r="B32" s="32" t="s">
        <v>265</v>
      </c>
      <c r="C32" s="32"/>
      <c r="D32" s="32"/>
      <c r="E32" s="32"/>
      <c r="F32" s="32"/>
      <c r="G32" s="32" t="s">
        <v>239</v>
      </c>
      <c r="H32" s="32"/>
      <c r="I32" s="32"/>
      <c r="J32" s="32"/>
      <c r="K32" s="32"/>
      <c r="L32" s="32"/>
      <c r="M32" s="21"/>
      <c r="N32" s="21"/>
    </row>
    <row r="33" spans="1:15" ht="18.75" x14ac:dyDescent="0.3">
      <c r="A33" s="37" t="s">
        <v>55</v>
      </c>
      <c r="B33" s="32" t="s">
        <v>266</v>
      </c>
      <c r="C33" s="32"/>
      <c r="D33" s="32"/>
      <c r="E33" s="32"/>
      <c r="F33" s="32"/>
      <c r="G33" s="32" t="s">
        <v>256</v>
      </c>
      <c r="H33" s="198"/>
      <c r="I33" s="32"/>
      <c r="J33" s="32"/>
      <c r="K33" s="32"/>
      <c r="L33" s="32"/>
      <c r="M33" s="21"/>
      <c r="N33" s="21"/>
    </row>
    <row r="34" spans="1:15" ht="48" customHeight="1" x14ac:dyDescent="0.3">
      <c r="A34" s="32"/>
      <c r="B34" s="32"/>
      <c r="C34" s="32" t="s">
        <v>252</v>
      </c>
      <c r="D34" s="32"/>
      <c r="E34" s="32"/>
      <c r="F34" s="32"/>
      <c r="G34" s="32" t="s">
        <v>254</v>
      </c>
      <c r="H34" s="198"/>
      <c r="I34" s="32"/>
      <c r="J34" s="32"/>
      <c r="K34" s="32" t="s">
        <v>247</v>
      </c>
      <c r="L34" s="32"/>
      <c r="M34" s="21"/>
      <c r="N34" s="21"/>
    </row>
    <row r="35" spans="1:15" s="5" customFormat="1" ht="18.75" x14ac:dyDescent="0.3">
      <c r="B35" s="378" t="s">
        <v>74</v>
      </c>
      <c r="C35" s="378"/>
      <c r="D35" s="378"/>
      <c r="E35" s="378"/>
      <c r="F35" s="378" t="s">
        <v>75</v>
      </c>
      <c r="G35" s="378"/>
      <c r="H35" s="378"/>
      <c r="I35" s="378"/>
      <c r="J35" s="191"/>
      <c r="K35" s="192" t="s">
        <v>76</v>
      </c>
      <c r="L35" s="192"/>
      <c r="M35" s="53"/>
      <c r="N35" s="53"/>
    </row>
    <row r="36" spans="1:15" s="5" customFormat="1" ht="18.75" x14ac:dyDescent="0.3">
      <c r="B36" s="378" t="s">
        <v>95</v>
      </c>
      <c r="C36" s="378"/>
      <c r="D36" s="378"/>
      <c r="E36" s="378"/>
      <c r="F36" s="378" t="s">
        <v>65</v>
      </c>
      <c r="G36" s="378"/>
      <c r="H36" s="378"/>
      <c r="I36" s="378"/>
      <c r="J36" s="191"/>
      <c r="K36" s="192" t="s">
        <v>67</v>
      </c>
      <c r="L36" s="192"/>
      <c r="M36" s="53"/>
      <c r="N36" s="53"/>
    </row>
    <row r="37" spans="1:15" s="5" customFormat="1" ht="18.75" x14ac:dyDescent="0.3">
      <c r="B37" s="191"/>
      <c r="C37" s="378" t="s">
        <v>174</v>
      </c>
      <c r="D37" s="378"/>
      <c r="E37" s="192"/>
      <c r="F37" s="191"/>
      <c r="G37" s="192" t="s">
        <v>174</v>
      </c>
      <c r="H37" s="192"/>
      <c r="I37" s="192"/>
      <c r="J37" s="191"/>
      <c r="K37" s="378" t="s">
        <v>174</v>
      </c>
      <c r="L37" s="378"/>
      <c r="M37" s="53"/>
      <c r="N37" s="53"/>
    </row>
    <row r="38" spans="1:15" s="5" customFormat="1" ht="38.25" customHeight="1" x14ac:dyDescent="0.3">
      <c r="B38" s="191"/>
      <c r="C38" s="191" t="s">
        <v>251</v>
      </c>
      <c r="D38" s="191"/>
      <c r="E38" s="191"/>
      <c r="F38" s="191"/>
      <c r="G38" s="191" t="s">
        <v>243</v>
      </c>
      <c r="H38" s="191"/>
      <c r="I38" s="191"/>
      <c r="J38" s="191"/>
      <c r="K38" s="191" t="s">
        <v>249</v>
      </c>
      <c r="L38" s="191"/>
      <c r="M38" s="19"/>
      <c r="N38" s="19"/>
    </row>
    <row r="39" spans="1:15" s="5" customFormat="1" ht="18.75" x14ac:dyDescent="0.3">
      <c r="B39" s="378" t="s">
        <v>77</v>
      </c>
      <c r="C39" s="378"/>
      <c r="D39" s="378"/>
      <c r="E39" s="378"/>
      <c r="F39" s="378" t="s">
        <v>78</v>
      </c>
      <c r="G39" s="378"/>
      <c r="H39" s="378"/>
      <c r="I39" s="378"/>
      <c r="J39" s="378"/>
      <c r="K39" s="378" t="s">
        <v>206</v>
      </c>
      <c r="L39" s="378"/>
      <c r="M39" s="54"/>
      <c r="N39" s="54"/>
    </row>
    <row r="40" spans="1:15" s="5" customFormat="1" ht="18.75" x14ac:dyDescent="0.3">
      <c r="B40" s="378" t="s">
        <v>79</v>
      </c>
      <c r="C40" s="378"/>
      <c r="D40" s="378"/>
      <c r="E40" s="378"/>
      <c r="F40" s="378" t="s">
        <v>66</v>
      </c>
      <c r="G40" s="378"/>
      <c r="H40" s="378"/>
      <c r="I40" s="378"/>
      <c r="J40" s="191"/>
      <c r="K40" s="378" t="s">
        <v>80</v>
      </c>
      <c r="L40" s="378"/>
      <c r="M40" s="54"/>
      <c r="N40" s="54"/>
    </row>
    <row r="41" spans="1:15" s="5" customFormat="1" ht="18.75" x14ac:dyDescent="0.3">
      <c r="B41" s="191"/>
      <c r="C41" s="378" t="s">
        <v>174</v>
      </c>
      <c r="D41" s="378"/>
      <c r="E41" s="192"/>
      <c r="F41" s="191"/>
      <c r="G41" s="378" t="s">
        <v>174</v>
      </c>
      <c r="H41" s="378"/>
      <c r="I41" s="191"/>
      <c r="J41" s="191"/>
      <c r="K41" s="378" t="s">
        <v>174</v>
      </c>
      <c r="L41" s="378"/>
      <c r="M41" s="105"/>
      <c r="N41" s="105"/>
      <c r="O41" s="5" t="s">
        <v>82</v>
      </c>
    </row>
  </sheetData>
  <mergeCells count="55">
    <mergeCell ref="C41:D41"/>
    <mergeCell ref="G41:H41"/>
    <mergeCell ref="K41:L41"/>
    <mergeCell ref="K39:L39"/>
    <mergeCell ref="K40:L40"/>
    <mergeCell ref="B40:E40"/>
    <mergeCell ref="F40:I40"/>
    <mergeCell ref="B39:E39"/>
    <mergeCell ref="F39:J39"/>
    <mergeCell ref="E20:E22"/>
    <mergeCell ref="C8:C10"/>
    <mergeCell ref="C11:C13"/>
    <mergeCell ref="N23:N25"/>
    <mergeCell ref="K37:L37"/>
    <mergeCell ref="B36:E36"/>
    <mergeCell ref="F36:I36"/>
    <mergeCell ref="C37:D37"/>
    <mergeCell ref="D23:D25"/>
    <mergeCell ref="E23:E25"/>
    <mergeCell ref="M23:M25"/>
    <mergeCell ref="N8:N10"/>
    <mergeCell ref="M11:M13"/>
    <mergeCell ref="N11:N13"/>
    <mergeCell ref="M14:M16"/>
    <mergeCell ref="N14:N16"/>
    <mergeCell ref="N17:N19"/>
    <mergeCell ref="M20:M22"/>
    <mergeCell ref="N20:N22"/>
    <mergeCell ref="M17:M19"/>
    <mergeCell ref="M8:M10"/>
    <mergeCell ref="B35:E35"/>
    <mergeCell ref="F35:I35"/>
    <mergeCell ref="C23:C25"/>
    <mergeCell ref="B8:B25"/>
    <mergeCell ref="D8:D10"/>
    <mergeCell ref="E8:E10"/>
    <mergeCell ref="D11:D13"/>
    <mergeCell ref="E11:E13"/>
    <mergeCell ref="D14:D16"/>
    <mergeCell ref="E14:E16"/>
    <mergeCell ref="D17:D19"/>
    <mergeCell ref="E17:E19"/>
    <mergeCell ref="C14:C16"/>
    <mergeCell ref="C17:C19"/>
    <mergeCell ref="C20:C22"/>
    <mergeCell ref="D20:D22"/>
    <mergeCell ref="N6:N7"/>
    <mergeCell ref="M6:M7"/>
    <mergeCell ref="B3:L3"/>
    <mergeCell ref="B2:M2"/>
    <mergeCell ref="B4:L4"/>
    <mergeCell ref="D6:E6"/>
    <mergeCell ref="F6:K6"/>
    <mergeCell ref="L6:L7"/>
    <mergeCell ref="B6:B7"/>
  </mergeCells>
  <printOptions horizontalCentered="1"/>
  <pageMargins left="0.45" right="0" top="0.5" bottom="0.25" header="0.3" footer="0.3"/>
  <pageSetup paperSize="9" scale="8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view="pageBreakPreview" topLeftCell="A4" zoomScaleNormal="100" zoomScaleSheetLayoutView="100" workbookViewId="0">
      <selection activeCell="H4" sqref="H4"/>
    </sheetView>
  </sheetViews>
  <sheetFormatPr defaultColWidth="9.140625" defaultRowHeight="15.75" x14ac:dyDescent="0.25"/>
  <cols>
    <col min="1" max="1" width="9.140625" style="68"/>
    <col min="2" max="2" width="18.28515625" style="68" customWidth="1"/>
    <col min="3" max="3" width="25.42578125" style="70" customWidth="1"/>
    <col min="4" max="4" width="17.28515625" style="68" customWidth="1"/>
    <col min="5" max="5" width="30.28515625" style="68" customWidth="1"/>
    <col min="6" max="16384" width="9.140625" style="68"/>
  </cols>
  <sheetData>
    <row r="1" spans="1:12" x14ac:dyDescent="0.25">
      <c r="E1" s="253" t="s">
        <v>293</v>
      </c>
    </row>
    <row r="2" spans="1:12" s="58" customFormat="1" ht="18.75" x14ac:dyDescent="0.3">
      <c r="A2" s="431" t="s">
        <v>235</v>
      </c>
      <c r="B2" s="431"/>
      <c r="C2" s="431"/>
      <c r="D2" s="431"/>
      <c r="E2" s="431"/>
      <c r="F2" s="214"/>
      <c r="G2" s="214"/>
      <c r="H2" s="214"/>
      <c r="I2" s="214"/>
      <c r="J2" s="214"/>
      <c r="K2" s="214"/>
      <c r="L2" s="214"/>
    </row>
    <row r="3" spans="1:12" s="58" customFormat="1" ht="18.75" x14ac:dyDescent="0.3">
      <c r="A3" s="403" t="s">
        <v>287</v>
      </c>
      <c r="B3" s="403"/>
      <c r="C3" s="403"/>
      <c r="D3" s="403"/>
      <c r="E3" s="403"/>
      <c r="F3" s="215"/>
      <c r="G3" s="215"/>
      <c r="H3" s="215"/>
      <c r="I3" s="215"/>
      <c r="J3" s="215"/>
      <c r="K3" s="215"/>
      <c r="L3" s="197"/>
    </row>
    <row r="4" spans="1:12" s="58" customFormat="1" ht="21" customHeight="1" x14ac:dyDescent="0.3">
      <c r="A4" s="403" t="s">
        <v>260</v>
      </c>
      <c r="B4" s="403"/>
      <c r="C4" s="403"/>
      <c r="D4" s="403"/>
      <c r="E4" s="403"/>
      <c r="H4" s="21" t="s">
        <v>292</v>
      </c>
    </row>
    <row r="5" spans="1:12" s="58" customFormat="1" ht="18.75" x14ac:dyDescent="0.3"/>
    <row r="6" spans="1:12" s="57" customFormat="1" ht="19.5" customHeight="1" x14ac:dyDescent="0.3">
      <c r="A6" s="58"/>
      <c r="B6" s="58"/>
      <c r="C6" s="57" t="s">
        <v>171</v>
      </c>
      <c r="D6" s="57" t="s">
        <v>258</v>
      </c>
      <c r="E6" s="58"/>
      <c r="F6" s="58"/>
      <c r="G6" s="58"/>
      <c r="H6" s="58"/>
      <c r="I6" s="58"/>
      <c r="J6" s="58"/>
      <c r="K6" s="58"/>
      <c r="L6" s="58"/>
    </row>
    <row r="7" spans="1:12" ht="3.75" customHeight="1" thickBot="1" x14ac:dyDescent="0.35">
      <c r="A7" s="58"/>
      <c r="B7" s="58"/>
      <c r="C7" s="67"/>
      <c r="D7" s="57"/>
      <c r="E7" s="58"/>
      <c r="F7" s="58"/>
      <c r="G7" s="58"/>
      <c r="H7" s="58"/>
      <c r="I7" s="58"/>
      <c r="J7" s="58"/>
      <c r="K7" s="58"/>
      <c r="L7" s="58"/>
    </row>
    <row r="8" spans="1:12" ht="44.25" customHeight="1" thickBot="1" x14ac:dyDescent="0.3">
      <c r="A8" s="199" t="s">
        <v>98</v>
      </c>
      <c r="B8" s="200" t="s">
        <v>114</v>
      </c>
      <c r="C8" s="201" t="s">
        <v>259</v>
      </c>
      <c r="D8" s="213" t="s">
        <v>115</v>
      </c>
      <c r="E8" s="202" t="s">
        <v>105</v>
      </c>
      <c r="F8" s="57"/>
      <c r="G8" s="57"/>
      <c r="H8" s="57"/>
      <c r="I8" s="57"/>
      <c r="J8" s="57"/>
      <c r="K8" s="57"/>
      <c r="L8" s="57"/>
    </row>
    <row r="9" spans="1:12" ht="19.5" customHeight="1" x14ac:dyDescent="0.25">
      <c r="A9" s="420">
        <v>1</v>
      </c>
      <c r="B9" s="420">
        <v>20</v>
      </c>
      <c r="C9" s="189">
        <v>0.94199999999999995</v>
      </c>
      <c r="D9" s="210"/>
      <c r="E9" s="425" t="s">
        <v>169</v>
      </c>
    </row>
    <row r="10" spans="1:12" ht="19.5" customHeight="1" x14ac:dyDescent="0.25">
      <c r="A10" s="420"/>
      <c r="B10" s="420"/>
      <c r="C10" s="189">
        <v>0.94399999999999995</v>
      </c>
      <c r="D10" s="188">
        <f>(C9+C10+C11)/3</f>
        <v>0.94466666666666654</v>
      </c>
      <c r="E10" s="426"/>
    </row>
    <row r="11" spans="1:12" ht="19.5" customHeight="1" x14ac:dyDescent="0.25">
      <c r="A11" s="421"/>
      <c r="B11" s="421"/>
      <c r="C11" s="211">
        <v>0.94799999999999995</v>
      </c>
      <c r="D11" s="189"/>
      <c r="E11" s="427"/>
    </row>
    <row r="12" spans="1:12" ht="19.5" customHeight="1" x14ac:dyDescent="0.25">
      <c r="A12" s="428"/>
      <c r="B12" s="430"/>
      <c r="C12" s="429"/>
      <c r="D12" s="188"/>
      <c r="E12" s="211"/>
    </row>
    <row r="13" spans="1:12" ht="19.5" customHeight="1" x14ac:dyDescent="0.25">
      <c r="A13" s="419">
        <v>2</v>
      </c>
      <c r="B13" s="419">
        <v>25</v>
      </c>
      <c r="C13" s="211">
        <v>0.94699999999999995</v>
      </c>
      <c r="D13" s="422">
        <f>(C13+C14+C15)/3</f>
        <v>0.94499999999999995</v>
      </c>
      <c r="E13" s="426" t="s">
        <v>170</v>
      </c>
    </row>
    <row r="14" spans="1:12" ht="19.5" customHeight="1" x14ac:dyDescent="0.25">
      <c r="A14" s="420"/>
      <c r="B14" s="420"/>
      <c r="C14" s="211">
        <v>0.94699999999999995</v>
      </c>
      <c r="D14" s="423"/>
      <c r="E14" s="426"/>
    </row>
    <row r="15" spans="1:12" ht="19.5" customHeight="1" x14ac:dyDescent="0.25">
      <c r="A15" s="421"/>
      <c r="B15" s="421"/>
      <c r="C15" s="211">
        <v>0.94099999999999995</v>
      </c>
      <c r="D15" s="424"/>
      <c r="E15" s="427"/>
    </row>
    <row r="16" spans="1:12" ht="19.5" customHeight="1" x14ac:dyDescent="0.25">
      <c r="A16" s="212"/>
      <c r="B16" s="428"/>
      <c r="C16" s="429"/>
      <c r="D16" s="187"/>
      <c r="E16" s="212"/>
    </row>
    <row r="17" spans="1:14" ht="19.5" customHeight="1" x14ac:dyDescent="0.25">
      <c r="A17" s="419">
        <v>3</v>
      </c>
      <c r="B17" s="419">
        <v>32</v>
      </c>
      <c r="C17" s="211">
        <v>0.94</v>
      </c>
      <c r="D17" s="422">
        <f>(C17+C18+C19)/3</f>
        <v>0.94499999999999995</v>
      </c>
      <c r="E17" s="426" t="s">
        <v>170</v>
      </c>
    </row>
    <row r="18" spans="1:14" ht="13.5" customHeight="1" x14ac:dyDescent="0.25">
      <c r="A18" s="420"/>
      <c r="B18" s="420"/>
      <c r="C18" s="211">
        <v>0.94699999999999995</v>
      </c>
      <c r="D18" s="423"/>
      <c r="E18" s="426"/>
    </row>
    <row r="19" spans="1:14" ht="19.5" customHeight="1" x14ac:dyDescent="0.25">
      <c r="A19" s="421"/>
      <c r="B19" s="421"/>
      <c r="C19" s="211">
        <v>0.94799999999999995</v>
      </c>
      <c r="D19" s="424"/>
      <c r="E19" s="427"/>
    </row>
    <row r="20" spans="1:14" ht="19.5" customHeight="1" x14ac:dyDescent="0.25">
      <c r="A20" s="212"/>
      <c r="B20" s="428"/>
      <c r="C20" s="429"/>
      <c r="D20" s="187"/>
      <c r="E20" s="212"/>
    </row>
    <row r="21" spans="1:14" ht="19.5" customHeight="1" x14ac:dyDescent="0.25">
      <c r="A21" s="419">
        <v>4</v>
      </c>
      <c r="B21" s="419">
        <v>40</v>
      </c>
      <c r="C21" s="211">
        <v>0.94799999999999995</v>
      </c>
      <c r="D21" s="422">
        <f>(C21+C22+C23)/3</f>
        <v>0.94699999999999995</v>
      </c>
      <c r="E21" s="426" t="s">
        <v>170</v>
      </c>
    </row>
    <row r="22" spans="1:14" ht="12" customHeight="1" x14ac:dyDescent="0.25">
      <c r="A22" s="420"/>
      <c r="B22" s="420"/>
      <c r="C22" s="211">
        <v>0.94099999999999995</v>
      </c>
      <c r="D22" s="423"/>
      <c r="E22" s="426"/>
    </row>
    <row r="23" spans="1:14" ht="19.5" customHeight="1" x14ac:dyDescent="0.25">
      <c r="A23" s="421"/>
      <c r="B23" s="421"/>
      <c r="C23" s="211">
        <v>0.95199999999999996</v>
      </c>
      <c r="D23" s="424"/>
      <c r="E23" s="427"/>
    </row>
    <row r="24" spans="1:14" ht="19.5" customHeight="1" x14ac:dyDescent="0.25">
      <c r="A24" s="212"/>
      <c r="B24" s="428"/>
      <c r="C24" s="429"/>
      <c r="D24" s="187"/>
      <c r="E24" s="212"/>
    </row>
    <row r="25" spans="1:14" ht="19.5" customHeight="1" x14ac:dyDescent="0.25">
      <c r="A25" s="419">
        <v>5</v>
      </c>
      <c r="B25" s="419">
        <v>50</v>
      </c>
      <c r="C25" s="211">
        <v>0.94899999999999995</v>
      </c>
      <c r="D25" s="422">
        <f>(C25+C26+C27)/3</f>
        <v>0.94600000000000006</v>
      </c>
      <c r="E25" s="426" t="s">
        <v>170</v>
      </c>
    </row>
    <row r="26" spans="1:14" ht="15.75" customHeight="1" x14ac:dyDescent="0.25">
      <c r="A26" s="420"/>
      <c r="B26" s="420"/>
      <c r="C26" s="211">
        <v>0.94499999999999995</v>
      </c>
      <c r="D26" s="423"/>
      <c r="E26" s="426"/>
    </row>
    <row r="27" spans="1:14" ht="19.5" customHeight="1" x14ac:dyDescent="0.25">
      <c r="A27" s="421"/>
      <c r="B27" s="421"/>
      <c r="C27" s="211">
        <v>0.94399999999999995</v>
      </c>
      <c r="D27" s="424"/>
      <c r="E27" s="427"/>
    </row>
    <row r="28" spans="1:14" ht="15" customHeight="1" x14ac:dyDescent="0.25">
      <c r="A28" s="212"/>
      <c r="B28" s="428"/>
      <c r="C28" s="429"/>
      <c r="D28" s="187"/>
      <c r="E28" s="212"/>
    </row>
    <row r="29" spans="1:14" ht="19.5" customHeight="1" x14ac:dyDescent="0.25">
      <c r="A29" s="419">
        <v>6</v>
      </c>
      <c r="B29" s="419">
        <v>63</v>
      </c>
      <c r="C29" s="211">
        <v>0.94899999999999995</v>
      </c>
      <c r="D29" s="422">
        <f>(C29+C30+C31)/3</f>
        <v>0.94833333333333325</v>
      </c>
      <c r="E29" s="426" t="s">
        <v>170</v>
      </c>
    </row>
    <row r="30" spans="1:14" ht="19.5" customHeight="1" x14ac:dyDescent="0.25">
      <c r="A30" s="420"/>
      <c r="B30" s="420"/>
      <c r="C30" s="211">
        <v>0.94899999999999995</v>
      </c>
      <c r="D30" s="423"/>
      <c r="E30" s="426"/>
    </row>
    <row r="31" spans="1:14" ht="33" customHeight="1" x14ac:dyDescent="0.25">
      <c r="A31" s="421"/>
      <c r="B31" s="421"/>
      <c r="C31" s="211">
        <v>0.94699999999999995</v>
      </c>
      <c r="D31" s="424"/>
      <c r="E31" s="427"/>
    </row>
    <row r="32" spans="1:14" s="24" customFormat="1" ht="18.75" x14ac:dyDescent="0.3">
      <c r="A32" s="244"/>
      <c r="B32" s="244" t="s">
        <v>269</v>
      </c>
      <c r="C32" s="244"/>
      <c r="D32" s="244"/>
      <c r="E32" s="244"/>
      <c r="F32" s="32"/>
      <c r="G32" s="32"/>
      <c r="H32" s="198"/>
      <c r="I32" s="32"/>
      <c r="J32" s="32"/>
      <c r="K32" s="32"/>
      <c r="L32" s="32"/>
      <c r="M32" s="21"/>
      <c r="N32" s="21"/>
    </row>
    <row r="33" spans="1:14" s="24" customFormat="1" ht="18.75" x14ac:dyDescent="0.3">
      <c r="A33" s="245" t="s">
        <v>55</v>
      </c>
      <c r="B33" s="244" t="s">
        <v>270</v>
      </c>
      <c r="C33" s="244"/>
      <c r="D33" s="246" t="s">
        <v>271</v>
      </c>
      <c r="G33" s="32"/>
      <c r="H33" s="198"/>
      <c r="I33" s="32"/>
      <c r="J33" s="32"/>
      <c r="K33" s="32"/>
      <c r="L33" s="32"/>
      <c r="M33" s="21"/>
      <c r="N33" s="21"/>
    </row>
    <row r="34" spans="1:14" s="24" customFormat="1" ht="18.75" x14ac:dyDescent="0.3">
      <c r="A34" s="245" t="s">
        <v>55</v>
      </c>
      <c r="B34" s="244" t="s">
        <v>272</v>
      </c>
      <c r="C34" s="244"/>
      <c r="D34" s="246" t="s">
        <v>273</v>
      </c>
      <c r="H34" s="40"/>
      <c r="I34" s="32"/>
      <c r="J34" s="32"/>
      <c r="K34" s="32"/>
      <c r="L34" s="32"/>
    </row>
    <row r="35" spans="1:14" s="24" customFormat="1" ht="20.25" x14ac:dyDescent="0.3">
      <c r="A35" s="245" t="s">
        <v>55</v>
      </c>
      <c r="B35" s="244" t="s">
        <v>53</v>
      </c>
      <c r="C35" s="244"/>
      <c r="D35" s="244" t="s">
        <v>274</v>
      </c>
      <c r="E35" s="246"/>
      <c r="G35" s="32"/>
      <c r="H35" s="198"/>
      <c r="I35" s="32"/>
      <c r="J35" s="32"/>
      <c r="K35" s="32"/>
      <c r="L35" s="32"/>
      <c r="M35" s="21"/>
      <c r="N35" s="21"/>
    </row>
    <row r="36" spans="1:14" s="24" customFormat="1" ht="18.75" x14ac:dyDescent="0.3">
      <c r="A36" s="245" t="s">
        <v>55</v>
      </c>
      <c r="B36" s="244" t="s">
        <v>54</v>
      </c>
      <c r="C36" s="247" t="s">
        <v>267</v>
      </c>
      <c r="D36" s="244"/>
      <c r="E36" s="244"/>
      <c r="F36" s="32"/>
      <c r="G36" s="32"/>
      <c r="H36" s="198"/>
      <c r="I36" s="32"/>
      <c r="J36" s="32"/>
      <c r="K36" s="32"/>
      <c r="L36" s="32"/>
      <c r="M36" s="21"/>
      <c r="N36" s="21"/>
    </row>
    <row r="37" spans="1:14" s="24" customFormat="1" ht="18.75" x14ac:dyDescent="0.3">
      <c r="A37" s="245" t="s">
        <v>55</v>
      </c>
      <c r="B37" s="244" t="s">
        <v>265</v>
      </c>
      <c r="C37" s="244"/>
      <c r="D37" s="244" t="s">
        <v>239</v>
      </c>
      <c r="F37" s="32"/>
      <c r="H37" s="32"/>
      <c r="I37" s="32"/>
      <c r="J37" s="32"/>
      <c r="K37" s="32"/>
      <c r="L37" s="32"/>
      <c r="M37" s="21"/>
      <c r="N37" s="21"/>
    </row>
    <row r="38" spans="1:14" s="24" customFormat="1" ht="18.75" x14ac:dyDescent="0.3">
      <c r="A38" s="245" t="s">
        <v>55</v>
      </c>
      <c r="B38" s="244" t="s">
        <v>266</v>
      </c>
      <c r="C38" s="244"/>
      <c r="D38" s="244" t="s">
        <v>268</v>
      </c>
      <c r="E38" s="244"/>
      <c r="F38" s="32"/>
      <c r="H38" s="198"/>
      <c r="I38" s="32"/>
      <c r="J38" s="32"/>
      <c r="K38" s="32"/>
      <c r="L38" s="32"/>
      <c r="M38" s="21"/>
      <c r="N38" s="21"/>
    </row>
    <row r="39" spans="1:14" s="5" customFormat="1" x14ac:dyDescent="0.25">
      <c r="A39" s="68"/>
      <c r="B39" s="68"/>
      <c r="C39" s="70"/>
      <c r="D39" s="68"/>
      <c r="E39" s="68"/>
      <c r="F39" s="68"/>
      <c r="G39" s="68"/>
      <c r="H39" s="68"/>
      <c r="I39" s="68"/>
      <c r="J39" s="68"/>
      <c r="K39" s="68"/>
      <c r="L39" s="68"/>
    </row>
    <row r="40" spans="1:14" s="5" customFormat="1" ht="44.25" customHeight="1" x14ac:dyDescent="0.3">
      <c r="A40" s="63" t="s">
        <v>261</v>
      </c>
      <c r="B40" s="63"/>
      <c r="C40" s="432" t="s">
        <v>262</v>
      </c>
      <c r="D40" s="432"/>
      <c r="E40" s="64" t="s">
        <v>253</v>
      </c>
      <c r="F40" s="68"/>
      <c r="G40" s="68"/>
      <c r="H40" s="68"/>
      <c r="I40" s="68"/>
      <c r="J40" s="68"/>
      <c r="K40" s="68"/>
      <c r="L40" s="68"/>
    </row>
    <row r="41" spans="1:14" s="5" customFormat="1" ht="16.5" x14ac:dyDescent="0.25">
      <c r="A41" s="418" t="s">
        <v>74</v>
      </c>
      <c r="B41" s="418"/>
      <c r="C41" s="418" t="s">
        <v>75</v>
      </c>
      <c r="D41" s="418"/>
      <c r="E41" s="242" t="s">
        <v>76</v>
      </c>
      <c r="F41" s="53"/>
      <c r="H41" s="53"/>
      <c r="K41" s="53"/>
      <c r="L41" s="53"/>
    </row>
    <row r="42" spans="1:14" s="5" customFormat="1" ht="22.5" customHeight="1" x14ac:dyDescent="0.25">
      <c r="A42" s="418" t="s">
        <v>95</v>
      </c>
      <c r="B42" s="418"/>
      <c r="C42" s="418" t="s">
        <v>65</v>
      </c>
      <c r="D42" s="418"/>
      <c r="E42" s="242" t="s">
        <v>67</v>
      </c>
      <c r="F42" s="53"/>
      <c r="H42" s="53"/>
      <c r="K42" s="53"/>
      <c r="L42" s="53"/>
    </row>
    <row r="43" spans="1:14" s="5" customFormat="1" ht="16.5" x14ac:dyDescent="0.25">
      <c r="A43" s="418" t="s">
        <v>174</v>
      </c>
      <c r="B43" s="418"/>
      <c r="C43" s="418" t="s">
        <v>174</v>
      </c>
      <c r="D43" s="418"/>
      <c r="E43" s="242" t="s">
        <v>174</v>
      </c>
      <c r="F43" s="53"/>
      <c r="H43" s="53"/>
      <c r="K43" s="53"/>
      <c r="L43" s="53"/>
    </row>
    <row r="44" spans="1:14" s="5" customFormat="1" ht="48" customHeight="1" x14ac:dyDescent="0.25">
      <c r="A44" s="418" t="s">
        <v>263</v>
      </c>
      <c r="B44" s="418"/>
      <c r="C44" s="418" t="s">
        <v>264</v>
      </c>
      <c r="D44" s="418"/>
      <c r="E44" s="243" t="s">
        <v>254</v>
      </c>
      <c r="F44" s="19"/>
      <c r="G44" s="19"/>
      <c r="H44" s="19"/>
      <c r="I44" s="19"/>
      <c r="J44" s="19"/>
      <c r="K44" s="19"/>
      <c r="L44" s="19"/>
    </row>
    <row r="45" spans="1:14" s="5" customFormat="1" ht="16.5" x14ac:dyDescent="0.25">
      <c r="A45" s="418" t="s">
        <v>77</v>
      </c>
      <c r="B45" s="418"/>
      <c r="C45" s="418" t="s">
        <v>78</v>
      </c>
      <c r="D45" s="418"/>
      <c r="E45" s="243" t="s">
        <v>206</v>
      </c>
      <c r="F45" s="53"/>
      <c r="H45" s="53"/>
      <c r="J45" s="53"/>
      <c r="K45" s="53"/>
      <c r="L45" s="53"/>
      <c r="M45" s="5" t="s">
        <v>82</v>
      </c>
    </row>
    <row r="46" spans="1:14" ht="19.5" customHeight="1" x14ac:dyDescent="0.25">
      <c r="A46" s="418" t="s">
        <v>79</v>
      </c>
      <c r="B46" s="418"/>
      <c r="C46" s="418" t="s">
        <v>66</v>
      </c>
      <c r="D46" s="418"/>
      <c r="E46" s="243" t="s">
        <v>80</v>
      </c>
      <c r="F46" s="53"/>
      <c r="G46" s="5"/>
      <c r="H46" s="53"/>
      <c r="I46" s="5"/>
      <c r="J46" s="53"/>
      <c r="K46" s="53"/>
      <c r="L46" s="53"/>
    </row>
    <row r="47" spans="1:14" ht="19.5" customHeight="1" x14ac:dyDescent="0.25">
      <c r="A47" s="418" t="s">
        <v>174</v>
      </c>
      <c r="B47" s="418"/>
      <c r="C47" s="418" t="s">
        <v>174</v>
      </c>
      <c r="D47" s="418"/>
      <c r="E47" s="243" t="s">
        <v>174</v>
      </c>
      <c r="F47" s="53"/>
      <c r="G47" s="5"/>
      <c r="H47" s="53"/>
      <c r="I47" s="5"/>
      <c r="J47" s="5"/>
      <c r="K47" s="53"/>
      <c r="L47" s="19"/>
    </row>
    <row r="48" spans="1:14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</sheetData>
  <mergeCells count="46">
    <mergeCell ref="A4:E4"/>
    <mergeCell ref="A3:E3"/>
    <mergeCell ref="A2:E2"/>
    <mergeCell ref="C40:D40"/>
    <mergeCell ref="A44:B44"/>
    <mergeCell ref="C44:D44"/>
    <mergeCell ref="D17:D19"/>
    <mergeCell ref="E17:E19"/>
    <mergeCell ref="B20:C20"/>
    <mergeCell ref="A21:A23"/>
    <mergeCell ref="B21:B23"/>
    <mergeCell ref="D21:D23"/>
    <mergeCell ref="E21:E23"/>
    <mergeCell ref="B24:C24"/>
    <mergeCell ref="A25:A27"/>
    <mergeCell ref="B25:B27"/>
    <mergeCell ref="E29:E31"/>
    <mergeCell ref="A41:B41"/>
    <mergeCell ref="B28:C28"/>
    <mergeCell ref="A17:A19"/>
    <mergeCell ref="B17:B19"/>
    <mergeCell ref="E25:E27"/>
    <mergeCell ref="D25:D27"/>
    <mergeCell ref="E9:E11"/>
    <mergeCell ref="B16:C16"/>
    <mergeCell ref="A9:A11"/>
    <mergeCell ref="B9:B11"/>
    <mergeCell ref="A12:C12"/>
    <mergeCell ref="A13:A15"/>
    <mergeCell ref="B13:B15"/>
    <mergeCell ref="D13:D15"/>
    <mergeCell ref="E13:E15"/>
    <mergeCell ref="A46:B46"/>
    <mergeCell ref="A47:B47"/>
    <mergeCell ref="C45:D45"/>
    <mergeCell ref="C46:D46"/>
    <mergeCell ref="C47:D47"/>
    <mergeCell ref="A45:B45"/>
    <mergeCell ref="A42:B42"/>
    <mergeCell ref="A43:B43"/>
    <mergeCell ref="C41:D41"/>
    <mergeCell ref="C42:D42"/>
    <mergeCell ref="A29:A31"/>
    <mergeCell ref="B29:B31"/>
    <mergeCell ref="D29:D31"/>
    <mergeCell ref="C43:D43"/>
  </mergeCells>
  <pageMargins left="0.7" right="0.7" top="0.75" bottom="0.75" header="0.3" footer="0.3"/>
  <pageSetup paperSize="9" scale="80" orientation="portrait" r:id="rId1"/>
  <colBreaks count="1" manualBreakCount="1">
    <brk id="5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view="pageBreakPreview" topLeftCell="A31" zoomScaleNormal="100" zoomScaleSheetLayoutView="100" workbookViewId="0">
      <selection activeCell="I1" sqref="I1"/>
    </sheetView>
  </sheetViews>
  <sheetFormatPr defaultRowHeight="15" x14ac:dyDescent="0.25"/>
  <cols>
    <col min="1" max="1" width="4.5703125" style="216" customWidth="1"/>
    <col min="2" max="2" width="12.85546875" style="216" customWidth="1"/>
    <col min="3" max="4" width="9.140625" style="216"/>
    <col min="5" max="5" width="19" style="216" customWidth="1"/>
    <col min="6" max="6" width="15.5703125" style="216" customWidth="1"/>
    <col min="7" max="7" width="15.85546875" style="216" customWidth="1"/>
    <col min="8" max="8" width="18.140625" style="62" customWidth="1"/>
    <col min="9" max="9" width="17.28515625" style="216" customWidth="1"/>
    <col min="10" max="11" width="9.140625" style="216"/>
    <col min="12" max="12" width="0.140625" style="216" customWidth="1"/>
    <col min="13" max="13" width="12.5703125" style="216" customWidth="1"/>
    <col min="14" max="16384" width="9.140625" style="216"/>
  </cols>
  <sheetData>
    <row r="1" spans="1:12" ht="15.75" x14ac:dyDescent="0.25">
      <c r="I1" s="21" t="s">
        <v>294</v>
      </c>
    </row>
    <row r="2" spans="1:12" s="58" customFormat="1" ht="18.75" x14ac:dyDescent="0.3">
      <c r="A2" s="431" t="s">
        <v>235</v>
      </c>
      <c r="B2" s="431"/>
      <c r="C2" s="431"/>
      <c r="D2" s="431"/>
      <c r="E2" s="431"/>
      <c r="F2" s="431"/>
      <c r="G2" s="431"/>
      <c r="H2" s="431"/>
      <c r="I2" s="431"/>
      <c r="J2" s="214"/>
      <c r="K2" s="214"/>
      <c r="L2" s="214"/>
    </row>
    <row r="3" spans="1:12" s="58" customFormat="1" ht="18.75" x14ac:dyDescent="0.3">
      <c r="A3" s="403" t="s">
        <v>287</v>
      </c>
      <c r="B3" s="403"/>
      <c r="C3" s="403"/>
      <c r="D3" s="403"/>
      <c r="E3" s="403"/>
      <c r="F3" s="403"/>
      <c r="G3" s="403"/>
      <c r="H3" s="403"/>
      <c r="I3" s="403"/>
      <c r="J3" s="215"/>
      <c r="K3" s="215"/>
      <c r="L3" s="197"/>
    </row>
    <row r="4" spans="1:12" ht="18" customHeight="1" x14ac:dyDescent="0.25">
      <c r="C4" s="459" t="s">
        <v>96</v>
      </c>
      <c r="D4" s="459"/>
      <c r="E4" s="459"/>
      <c r="F4" s="459"/>
      <c r="G4" s="459"/>
      <c r="H4" s="56"/>
    </row>
    <row r="5" spans="1:12" s="219" customFormat="1" ht="21" customHeight="1" x14ac:dyDescent="0.25">
      <c r="A5" s="457"/>
      <c r="B5" s="457"/>
      <c r="C5" s="457"/>
      <c r="D5" s="457"/>
      <c r="E5" s="457"/>
      <c r="F5" s="457"/>
      <c r="G5" s="457"/>
    </row>
    <row r="6" spans="1:12" ht="15.75" customHeight="1" thickBot="1" x14ac:dyDescent="0.3">
      <c r="B6" s="220" t="s">
        <v>97</v>
      </c>
      <c r="C6" s="220"/>
      <c r="D6" s="220"/>
      <c r="E6" s="220"/>
      <c r="F6" s="220"/>
      <c r="G6" s="220"/>
      <c r="H6" s="59"/>
    </row>
    <row r="7" spans="1:12" ht="18.75" customHeight="1" x14ac:dyDescent="0.25">
      <c r="A7" s="460" t="s">
        <v>98</v>
      </c>
      <c r="B7" s="460" t="s">
        <v>99</v>
      </c>
      <c r="C7" s="462" t="s">
        <v>100</v>
      </c>
      <c r="D7" s="463"/>
      <c r="E7" s="463" t="s">
        <v>101</v>
      </c>
      <c r="F7" s="454" t="s">
        <v>102</v>
      </c>
      <c r="G7" s="454" t="s">
        <v>103</v>
      </c>
      <c r="H7" s="452" t="s">
        <v>104</v>
      </c>
      <c r="I7" s="454" t="s">
        <v>105</v>
      </c>
    </row>
    <row r="8" spans="1:12" ht="30" customHeight="1" thickBot="1" x14ac:dyDescent="0.3">
      <c r="A8" s="461"/>
      <c r="B8" s="461"/>
      <c r="C8" s="464"/>
      <c r="D8" s="465"/>
      <c r="E8" s="466"/>
      <c r="F8" s="455"/>
      <c r="G8" s="455"/>
      <c r="H8" s="453"/>
      <c r="I8" s="455"/>
    </row>
    <row r="9" spans="1:12" ht="21.75" customHeight="1" x14ac:dyDescent="0.25">
      <c r="A9" s="221">
        <v>1</v>
      </c>
      <c r="B9" s="222" t="s">
        <v>126</v>
      </c>
      <c r="C9" s="447">
        <v>20</v>
      </c>
      <c r="D9" s="448"/>
      <c r="E9" s="60">
        <v>100</v>
      </c>
      <c r="F9" s="223">
        <v>97.5</v>
      </c>
      <c r="G9" s="60">
        <f>(E9-F9)</f>
        <v>2.5</v>
      </c>
      <c r="H9" s="456">
        <f>(G9+G10+G11)/3</f>
        <v>2.6333333333333351</v>
      </c>
      <c r="I9" s="449" t="s">
        <v>116</v>
      </c>
    </row>
    <row r="10" spans="1:12" ht="21.75" customHeight="1" x14ac:dyDescent="0.25">
      <c r="A10" s="73"/>
      <c r="B10" s="75"/>
      <c r="C10" s="434"/>
      <c r="D10" s="435"/>
      <c r="E10" s="60">
        <v>100</v>
      </c>
      <c r="F10" s="223">
        <v>96.8</v>
      </c>
      <c r="G10" s="60">
        <f t="shared" ref="G10:G11" si="0">(E10-F10)</f>
        <v>3.2000000000000028</v>
      </c>
      <c r="H10" s="438"/>
      <c r="I10" s="441"/>
    </row>
    <row r="11" spans="1:12" ht="21.75" customHeight="1" x14ac:dyDescent="0.25">
      <c r="A11" s="73"/>
      <c r="B11" s="75"/>
      <c r="C11" s="434"/>
      <c r="D11" s="435"/>
      <c r="E11" s="60">
        <v>100</v>
      </c>
      <c r="F11" s="223">
        <v>97.8</v>
      </c>
      <c r="G11" s="60">
        <f t="shared" si="0"/>
        <v>2.2000000000000028</v>
      </c>
      <c r="H11" s="445"/>
      <c r="I11" s="441"/>
    </row>
    <row r="12" spans="1:12" ht="17.25" customHeight="1" x14ac:dyDescent="0.25">
      <c r="A12" s="73"/>
      <c r="B12" s="75"/>
      <c r="C12" s="434"/>
      <c r="D12" s="435"/>
      <c r="E12" s="60"/>
      <c r="F12" s="221"/>
      <c r="G12" s="60"/>
      <c r="H12" s="60"/>
      <c r="I12" s="60"/>
    </row>
    <row r="13" spans="1:12" ht="21.75" customHeight="1" x14ac:dyDescent="0.25">
      <c r="A13" s="73"/>
      <c r="B13" s="75"/>
      <c r="C13" s="434"/>
      <c r="D13" s="435"/>
      <c r="E13" s="60">
        <v>100</v>
      </c>
      <c r="F13" s="224">
        <v>96.5</v>
      </c>
      <c r="G13" s="60">
        <f>(E13-F13)</f>
        <v>3.5</v>
      </c>
      <c r="H13" s="437">
        <f>(SUM(G13:G15))/3</f>
        <v>2.800000000000002</v>
      </c>
      <c r="I13" s="446" t="s">
        <v>116</v>
      </c>
    </row>
    <row r="14" spans="1:12" ht="21.75" customHeight="1" x14ac:dyDescent="0.25">
      <c r="A14" s="73"/>
      <c r="B14" s="75"/>
      <c r="C14" s="434"/>
      <c r="D14" s="435"/>
      <c r="E14" s="60">
        <v>100</v>
      </c>
      <c r="F14" s="223">
        <v>97.3</v>
      </c>
      <c r="G14" s="60">
        <f t="shared" ref="G14:G15" si="1">(E14-F14)</f>
        <v>2.7000000000000028</v>
      </c>
      <c r="H14" s="438"/>
      <c r="I14" s="441"/>
    </row>
    <row r="15" spans="1:12" ht="21.75" customHeight="1" x14ac:dyDescent="0.25">
      <c r="A15" s="73"/>
      <c r="B15" s="75"/>
      <c r="C15" s="434"/>
      <c r="D15" s="435"/>
      <c r="E15" s="60">
        <v>100</v>
      </c>
      <c r="F15" s="223">
        <v>97.8</v>
      </c>
      <c r="G15" s="60">
        <f t="shared" si="1"/>
        <v>2.2000000000000028</v>
      </c>
      <c r="H15" s="445"/>
      <c r="I15" s="441"/>
    </row>
    <row r="16" spans="1:12" ht="21.75" customHeight="1" x14ac:dyDescent="0.25">
      <c r="A16" s="73"/>
      <c r="B16" s="75"/>
      <c r="C16" s="434"/>
      <c r="D16" s="435"/>
      <c r="E16" s="60"/>
      <c r="G16" s="60"/>
      <c r="H16" s="60"/>
      <c r="I16" s="73"/>
    </row>
    <row r="17" spans="1:13" ht="21.75" customHeight="1" x14ac:dyDescent="0.25">
      <c r="A17" s="73"/>
      <c r="B17" s="75"/>
      <c r="C17" s="434"/>
      <c r="D17" s="435"/>
      <c r="E17" s="60">
        <v>100</v>
      </c>
      <c r="F17" s="223">
        <v>96.5</v>
      </c>
      <c r="G17" s="60">
        <f>(E17-F17)</f>
        <v>3.5</v>
      </c>
      <c r="H17" s="437">
        <f>(SUM(G17:G19))/3</f>
        <v>2.9000000000000008</v>
      </c>
      <c r="I17" s="446" t="s">
        <v>116</v>
      </c>
    </row>
    <row r="18" spans="1:13" ht="21.75" customHeight="1" x14ac:dyDescent="0.25">
      <c r="A18" s="73"/>
      <c r="B18" s="75"/>
      <c r="C18" s="434"/>
      <c r="D18" s="435"/>
      <c r="E18" s="60">
        <v>100</v>
      </c>
      <c r="F18" s="223">
        <v>97.3</v>
      </c>
      <c r="G18" s="60">
        <f t="shared" ref="G18:G19" si="2">(E18-F18)</f>
        <v>2.7000000000000028</v>
      </c>
      <c r="H18" s="438"/>
      <c r="I18" s="441"/>
    </row>
    <row r="19" spans="1:13" ht="21.75" customHeight="1" x14ac:dyDescent="0.25">
      <c r="A19" s="73"/>
      <c r="B19" s="75"/>
      <c r="C19" s="434"/>
      <c r="D19" s="435"/>
      <c r="E19" s="60">
        <v>100</v>
      </c>
      <c r="F19" s="223">
        <v>97.5</v>
      </c>
      <c r="G19" s="60">
        <f t="shared" si="2"/>
        <v>2.5</v>
      </c>
      <c r="H19" s="445"/>
      <c r="I19" s="441"/>
    </row>
    <row r="20" spans="1:13" ht="6" customHeight="1" x14ac:dyDescent="0.25">
      <c r="A20" s="73"/>
      <c r="B20" s="75"/>
      <c r="C20" s="434"/>
      <c r="D20" s="435"/>
      <c r="E20" s="73"/>
      <c r="F20" s="73"/>
      <c r="G20" s="60"/>
      <c r="H20" s="60"/>
      <c r="I20" s="73"/>
    </row>
    <row r="21" spans="1:13" ht="22.5" customHeight="1" x14ac:dyDescent="0.25">
      <c r="A21" s="221">
        <v>2</v>
      </c>
      <c r="B21" s="222" t="s">
        <v>126</v>
      </c>
      <c r="C21" s="447">
        <v>25</v>
      </c>
      <c r="D21" s="448"/>
      <c r="E21" s="60">
        <v>100</v>
      </c>
      <c r="F21" s="223">
        <v>98</v>
      </c>
      <c r="G21" s="60">
        <f>(E21-F21)</f>
        <v>2</v>
      </c>
      <c r="H21" s="437">
        <f>(SUM(G21:G23))/3</f>
        <v>1.8666666666666647</v>
      </c>
      <c r="I21" s="446" t="s">
        <v>116</v>
      </c>
      <c r="M21" s="225"/>
    </row>
    <row r="22" spans="1:13" ht="22.5" customHeight="1" x14ac:dyDescent="0.25">
      <c r="A22" s="73"/>
      <c r="B22" s="75"/>
      <c r="C22" s="434"/>
      <c r="D22" s="435"/>
      <c r="E22" s="60">
        <v>100</v>
      </c>
      <c r="F22" s="223">
        <v>97.7</v>
      </c>
      <c r="G22" s="60">
        <f t="shared" ref="G22:G23" si="3">(E22-F22)</f>
        <v>2.2999999999999972</v>
      </c>
      <c r="H22" s="438"/>
      <c r="I22" s="441"/>
    </row>
    <row r="23" spans="1:13" ht="22.5" customHeight="1" x14ac:dyDescent="0.25">
      <c r="A23" s="73"/>
      <c r="B23" s="75"/>
      <c r="C23" s="434"/>
      <c r="D23" s="435"/>
      <c r="E23" s="60">
        <v>100</v>
      </c>
      <c r="F23" s="223">
        <v>98.7</v>
      </c>
      <c r="G23" s="60">
        <f t="shared" si="3"/>
        <v>1.2999999999999972</v>
      </c>
      <c r="H23" s="445"/>
      <c r="I23" s="441"/>
    </row>
    <row r="24" spans="1:13" ht="16.5" customHeight="1" x14ac:dyDescent="0.25">
      <c r="A24" s="73"/>
      <c r="B24" s="75"/>
      <c r="C24" s="434"/>
      <c r="D24" s="435"/>
      <c r="E24" s="60"/>
      <c r="F24" s="226"/>
      <c r="G24" s="60"/>
      <c r="H24" s="60"/>
      <c r="I24" s="73"/>
    </row>
    <row r="25" spans="1:13" ht="22.5" customHeight="1" x14ac:dyDescent="0.25">
      <c r="A25" s="73"/>
      <c r="B25" s="75"/>
      <c r="C25" s="434"/>
      <c r="D25" s="435"/>
      <c r="E25" s="60">
        <v>100</v>
      </c>
      <c r="F25" s="223">
        <v>97.2</v>
      </c>
      <c r="G25" s="60">
        <f>(E25-F25)</f>
        <v>2.7999999999999972</v>
      </c>
      <c r="H25" s="437">
        <f>(SUM(G25:G27))/3</f>
        <v>2.1333333333333306</v>
      </c>
      <c r="I25" s="446" t="s">
        <v>116</v>
      </c>
    </row>
    <row r="26" spans="1:13" ht="22.5" customHeight="1" x14ac:dyDescent="0.25">
      <c r="A26" s="73"/>
      <c r="B26" s="75"/>
      <c r="C26" s="434"/>
      <c r="D26" s="435"/>
      <c r="E26" s="60">
        <v>100</v>
      </c>
      <c r="F26" s="223">
        <v>97.7</v>
      </c>
      <c r="G26" s="60">
        <f t="shared" ref="G26:G27" si="4">(E26-F26)</f>
        <v>2.2999999999999972</v>
      </c>
      <c r="H26" s="438"/>
      <c r="I26" s="441"/>
    </row>
    <row r="27" spans="1:13" ht="22.5" customHeight="1" x14ac:dyDescent="0.25">
      <c r="A27" s="73"/>
      <c r="B27" s="75"/>
      <c r="C27" s="434"/>
      <c r="D27" s="435"/>
      <c r="E27" s="60">
        <v>100</v>
      </c>
      <c r="F27" s="223">
        <v>98.7</v>
      </c>
      <c r="G27" s="60">
        <f t="shared" si="4"/>
        <v>1.2999999999999972</v>
      </c>
      <c r="H27" s="445"/>
      <c r="I27" s="441"/>
    </row>
    <row r="28" spans="1:13" ht="15.75" customHeight="1" x14ac:dyDescent="0.25">
      <c r="A28" s="73"/>
      <c r="B28" s="75"/>
      <c r="C28" s="434"/>
      <c r="D28" s="435"/>
      <c r="E28" s="60"/>
      <c r="F28" s="226"/>
      <c r="G28" s="60"/>
      <c r="H28" s="183"/>
      <c r="I28" s="73"/>
    </row>
    <row r="29" spans="1:13" ht="22.5" customHeight="1" x14ac:dyDescent="0.25">
      <c r="A29" s="73"/>
      <c r="B29" s="75"/>
      <c r="C29" s="434"/>
      <c r="D29" s="435"/>
      <c r="E29" s="60">
        <v>100</v>
      </c>
      <c r="F29" s="223">
        <v>97.5</v>
      </c>
      <c r="G29" s="60">
        <f>(E29-F29)</f>
        <v>2.5</v>
      </c>
      <c r="H29" s="437">
        <f>(SUM(G29:G31))/3</f>
        <v>1.900000000000001</v>
      </c>
      <c r="I29" s="446" t="s">
        <v>116</v>
      </c>
    </row>
    <row r="30" spans="1:13" ht="22.5" customHeight="1" x14ac:dyDescent="0.25">
      <c r="A30" s="73"/>
      <c r="B30" s="75"/>
      <c r="C30" s="434"/>
      <c r="D30" s="435"/>
      <c r="E30" s="60">
        <v>100</v>
      </c>
      <c r="F30" s="223">
        <v>98.1</v>
      </c>
      <c r="G30" s="60">
        <f t="shared" ref="G30:G31" si="5">(E30-F30)</f>
        <v>1.9000000000000057</v>
      </c>
      <c r="H30" s="438"/>
      <c r="I30" s="441"/>
      <c r="L30" s="225"/>
    </row>
    <row r="31" spans="1:13" ht="22.5" customHeight="1" x14ac:dyDescent="0.25">
      <c r="A31" s="73"/>
      <c r="B31" s="73"/>
      <c r="C31" s="434"/>
      <c r="D31" s="435"/>
      <c r="E31" s="60">
        <v>100</v>
      </c>
      <c r="F31" s="223">
        <v>98.7</v>
      </c>
      <c r="G31" s="60">
        <f t="shared" si="5"/>
        <v>1.2999999999999972</v>
      </c>
      <c r="H31" s="445"/>
      <c r="I31" s="441"/>
    </row>
    <row r="32" spans="1:13" ht="6" customHeight="1" x14ac:dyDescent="0.25">
      <c r="A32" s="111"/>
      <c r="B32" s="114"/>
      <c r="C32" s="434"/>
      <c r="D32" s="435"/>
      <c r="E32" s="227"/>
      <c r="F32" s="223"/>
      <c r="G32" s="60"/>
      <c r="H32" s="183"/>
      <c r="I32" s="73"/>
    </row>
    <row r="33" spans="1:14" ht="21" customHeight="1" x14ac:dyDescent="0.25">
      <c r="A33" s="227">
        <v>3</v>
      </c>
      <c r="B33" s="228" t="s">
        <v>126</v>
      </c>
      <c r="C33" s="450">
        <v>32</v>
      </c>
      <c r="D33" s="451"/>
      <c r="E33" s="60">
        <v>100</v>
      </c>
      <c r="F33" s="223">
        <v>97.6</v>
      </c>
      <c r="G33" s="60">
        <f>(E33-F33)</f>
        <v>2.4000000000000057</v>
      </c>
      <c r="H33" s="437">
        <f>(SUM(G33:G35))/3</f>
        <v>2.0666666666666678</v>
      </c>
      <c r="I33" s="446" t="s">
        <v>116</v>
      </c>
    </row>
    <row r="34" spans="1:14" ht="21" customHeight="1" x14ac:dyDescent="0.25">
      <c r="A34" s="73"/>
      <c r="B34" s="75"/>
      <c r="C34" s="434"/>
      <c r="D34" s="435"/>
      <c r="E34" s="60">
        <v>100</v>
      </c>
      <c r="F34" s="223">
        <v>97.8</v>
      </c>
      <c r="G34" s="60">
        <f t="shared" ref="G34:G35" si="6">(E34-F34)</f>
        <v>2.2000000000000028</v>
      </c>
      <c r="H34" s="438"/>
      <c r="I34" s="441"/>
    </row>
    <row r="35" spans="1:14" ht="21" customHeight="1" x14ac:dyDescent="0.25">
      <c r="A35" s="73"/>
      <c r="B35" s="75"/>
      <c r="C35" s="434"/>
      <c r="D35" s="435"/>
      <c r="E35" s="60">
        <v>100</v>
      </c>
      <c r="F35" s="223">
        <v>98.4</v>
      </c>
      <c r="G35" s="60">
        <f t="shared" si="6"/>
        <v>1.5999999999999943</v>
      </c>
      <c r="H35" s="445"/>
      <c r="I35" s="441"/>
    </row>
    <row r="36" spans="1:14" ht="21" customHeight="1" x14ac:dyDescent="0.25">
      <c r="A36" s="73"/>
      <c r="B36" s="75"/>
      <c r="C36" s="434"/>
      <c r="D36" s="435"/>
      <c r="E36" s="60"/>
      <c r="F36" s="226"/>
      <c r="G36" s="60"/>
      <c r="H36" s="60"/>
      <c r="I36" s="73"/>
    </row>
    <row r="37" spans="1:14" ht="21" customHeight="1" x14ac:dyDescent="0.25">
      <c r="A37" s="73"/>
      <c r="B37" s="75"/>
      <c r="C37" s="434"/>
      <c r="D37" s="435"/>
      <c r="E37" s="60">
        <v>100</v>
      </c>
      <c r="F37" s="223">
        <v>97.5</v>
      </c>
      <c r="G37" s="60">
        <f>(E37-F37)</f>
        <v>2.5</v>
      </c>
      <c r="H37" s="437">
        <f>(SUM(G37:G39))/3</f>
        <v>2.0333333333333363</v>
      </c>
      <c r="I37" s="446" t="s">
        <v>116</v>
      </c>
    </row>
    <row r="38" spans="1:14" ht="21" customHeight="1" x14ac:dyDescent="0.25">
      <c r="A38" s="73"/>
      <c r="B38" s="75"/>
      <c r="C38" s="434"/>
      <c r="D38" s="435"/>
      <c r="E38" s="60">
        <v>100</v>
      </c>
      <c r="F38" s="223">
        <v>97.8</v>
      </c>
      <c r="G38" s="60">
        <f t="shared" ref="G38:G39" si="7">(E38-F38)</f>
        <v>2.2000000000000028</v>
      </c>
      <c r="H38" s="438"/>
      <c r="I38" s="441"/>
    </row>
    <row r="39" spans="1:14" ht="21" customHeight="1" x14ac:dyDescent="0.25">
      <c r="A39" s="73"/>
      <c r="B39" s="75"/>
      <c r="C39" s="434"/>
      <c r="D39" s="435"/>
      <c r="E39" s="60">
        <v>100</v>
      </c>
      <c r="F39" s="223">
        <v>98.6</v>
      </c>
      <c r="G39" s="60">
        <f t="shared" si="7"/>
        <v>1.4000000000000057</v>
      </c>
      <c r="H39" s="445"/>
      <c r="I39" s="441"/>
    </row>
    <row r="40" spans="1:14" ht="6.75" customHeight="1" x14ac:dyDescent="0.25">
      <c r="A40" s="73"/>
      <c r="B40" s="75"/>
      <c r="C40" s="434"/>
      <c r="D40" s="435"/>
      <c r="E40" s="60"/>
      <c r="F40" s="226"/>
      <c r="G40" s="60"/>
      <c r="H40" s="60"/>
      <c r="I40" s="73"/>
    </row>
    <row r="41" spans="1:14" ht="24.95" customHeight="1" x14ac:dyDescent="0.25">
      <c r="A41" s="73"/>
      <c r="B41" s="75"/>
      <c r="C41" s="434"/>
      <c r="D41" s="435"/>
      <c r="E41" s="60">
        <v>100</v>
      </c>
      <c r="F41" s="223">
        <v>97.6</v>
      </c>
      <c r="G41" s="60">
        <f>(E41-F41)</f>
        <v>2.4000000000000057</v>
      </c>
      <c r="H41" s="437">
        <f>(SUM(G41:G43))/3</f>
        <v>2.0000000000000049</v>
      </c>
      <c r="I41" s="446" t="s">
        <v>116</v>
      </c>
    </row>
    <row r="42" spans="1:14" ht="24.95" customHeight="1" x14ac:dyDescent="0.25">
      <c r="A42" s="73"/>
      <c r="B42" s="75"/>
      <c r="C42" s="434"/>
      <c r="D42" s="435"/>
      <c r="E42" s="60">
        <v>100</v>
      </c>
      <c r="F42" s="223">
        <v>98.3</v>
      </c>
      <c r="G42" s="60">
        <f t="shared" ref="G42:G43" si="8">(E42-F42)</f>
        <v>1.7000000000000028</v>
      </c>
      <c r="H42" s="438"/>
      <c r="I42" s="441"/>
    </row>
    <row r="43" spans="1:14" ht="24.95" customHeight="1" x14ac:dyDescent="0.25">
      <c r="A43" s="73"/>
      <c r="B43" s="75"/>
      <c r="C43" s="434"/>
      <c r="D43" s="435"/>
      <c r="E43" s="60">
        <v>100</v>
      </c>
      <c r="F43" s="223">
        <v>98.1</v>
      </c>
      <c r="G43" s="60">
        <f t="shared" si="8"/>
        <v>1.9000000000000057</v>
      </c>
      <c r="H43" s="445"/>
      <c r="I43" s="441"/>
    </row>
    <row r="44" spans="1:14" ht="6" customHeight="1" x14ac:dyDescent="0.25">
      <c r="A44" s="73"/>
      <c r="B44" s="75"/>
      <c r="C44" s="434"/>
      <c r="D44" s="435"/>
      <c r="E44" s="221"/>
      <c r="F44" s="223"/>
      <c r="G44" s="60"/>
      <c r="H44" s="60"/>
      <c r="I44" s="73"/>
      <c r="K44" s="225"/>
      <c r="L44" s="225"/>
      <c r="M44" s="225"/>
      <c r="N44" s="225"/>
    </row>
    <row r="45" spans="1:14" ht="20.25" customHeight="1" x14ac:dyDescent="0.25">
      <c r="A45" s="73">
        <v>4</v>
      </c>
      <c r="B45" s="75" t="s">
        <v>126</v>
      </c>
      <c r="C45" s="434">
        <v>40</v>
      </c>
      <c r="D45" s="435"/>
      <c r="E45" s="60">
        <v>100</v>
      </c>
      <c r="F45" s="223">
        <v>97.4</v>
      </c>
      <c r="G45" s="60">
        <f>(E45-F45)</f>
        <v>2.5999999999999943</v>
      </c>
      <c r="H45" s="437">
        <f>(SUM(G45:G47))/3</f>
        <v>1.6666666666666667</v>
      </c>
      <c r="I45" s="446" t="s">
        <v>116</v>
      </c>
      <c r="K45" s="225"/>
      <c r="L45" s="225"/>
      <c r="M45" s="225"/>
      <c r="N45" s="225"/>
    </row>
    <row r="46" spans="1:14" ht="20.25" customHeight="1" x14ac:dyDescent="0.25">
      <c r="A46" s="73"/>
      <c r="B46" s="75"/>
      <c r="C46" s="434"/>
      <c r="D46" s="435"/>
      <c r="E46" s="60">
        <v>100</v>
      </c>
      <c r="F46" s="223">
        <v>98.3</v>
      </c>
      <c r="G46" s="60">
        <f t="shared" ref="G46:G47" si="9">(E46-F46)</f>
        <v>1.7000000000000028</v>
      </c>
      <c r="H46" s="438"/>
      <c r="I46" s="441"/>
      <c r="K46" s="225"/>
      <c r="L46" s="225"/>
      <c r="M46" s="225"/>
      <c r="N46" s="225"/>
    </row>
    <row r="47" spans="1:14" ht="20.25" customHeight="1" x14ac:dyDescent="0.25">
      <c r="A47" s="73"/>
      <c r="B47" s="75"/>
      <c r="C47" s="434"/>
      <c r="D47" s="435"/>
      <c r="E47" s="60">
        <v>100</v>
      </c>
      <c r="F47" s="223">
        <v>99.3</v>
      </c>
      <c r="G47" s="60">
        <f t="shared" si="9"/>
        <v>0.70000000000000284</v>
      </c>
      <c r="H47" s="445"/>
      <c r="I47" s="441"/>
      <c r="K47" s="225"/>
      <c r="L47" s="225"/>
      <c r="M47" s="225"/>
      <c r="N47" s="225"/>
    </row>
    <row r="48" spans="1:14" ht="20.25" customHeight="1" x14ac:dyDescent="0.25">
      <c r="A48" s="73"/>
      <c r="B48" s="75"/>
      <c r="C48" s="434"/>
      <c r="D48" s="435"/>
      <c r="E48" s="60"/>
      <c r="F48" s="223"/>
      <c r="G48" s="60"/>
      <c r="H48" s="60"/>
      <c r="I48" s="73"/>
      <c r="K48" s="225"/>
      <c r="L48" s="225"/>
      <c r="M48" s="225"/>
      <c r="N48" s="225"/>
    </row>
    <row r="49" spans="1:14" ht="20.25" customHeight="1" x14ac:dyDescent="0.25">
      <c r="A49" s="73"/>
      <c r="B49" s="75"/>
      <c r="C49" s="434"/>
      <c r="D49" s="435"/>
      <c r="E49" s="60">
        <v>100</v>
      </c>
      <c r="F49" s="223">
        <v>97.4</v>
      </c>
      <c r="G49" s="60">
        <f>(E49-F49)</f>
        <v>2.5999999999999943</v>
      </c>
      <c r="H49" s="437">
        <f>(SUM(G49:G51))/3</f>
        <v>1.900000000000001</v>
      </c>
      <c r="I49" s="446" t="s">
        <v>116</v>
      </c>
      <c r="K49" s="225"/>
      <c r="L49" s="225"/>
      <c r="M49" s="225"/>
      <c r="N49" s="225"/>
    </row>
    <row r="50" spans="1:14" ht="20.25" customHeight="1" x14ac:dyDescent="0.25">
      <c r="A50" s="73"/>
      <c r="B50" s="75"/>
      <c r="C50" s="434"/>
      <c r="D50" s="435"/>
      <c r="E50" s="60">
        <v>100</v>
      </c>
      <c r="F50" s="223">
        <v>98.1</v>
      </c>
      <c r="G50" s="60">
        <f t="shared" ref="G50:G51" si="10">(E50-F50)</f>
        <v>1.9000000000000057</v>
      </c>
      <c r="H50" s="438"/>
      <c r="I50" s="441"/>
      <c r="K50" s="225"/>
      <c r="L50" s="225"/>
      <c r="M50" s="225"/>
      <c r="N50" s="225"/>
    </row>
    <row r="51" spans="1:14" ht="20.25" customHeight="1" x14ac:dyDescent="0.25">
      <c r="A51" s="73"/>
      <c r="B51" s="75"/>
      <c r="C51" s="434"/>
      <c r="D51" s="435"/>
      <c r="E51" s="60">
        <v>100</v>
      </c>
      <c r="F51" s="223">
        <v>98.8</v>
      </c>
      <c r="G51" s="60">
        <f t="shared" si="10"/>
        <v>1.2000000000000028</v>
      </c>
      <c r="H51" s="445"/>
      <c r="I51" s="441"/>
      <c r="K51" s="225"/>
      <c r="L51" s="225"/>
      <c r="M51" s="225"/>
      <c r="N51" s="225"/>
    </row>
    <row r="52" spans="1:14" ht="21.75" customHeight="1" x14ac:dyDescent="0.25">
      <c r="A52" s="73"/>
      <c r="B52" s="75"/>
      <c r="C52" s="434"/>
      <c r="D52" s="435"/>
      <c r="E52" s="60"/>
      <c r="F52" s="223"/>
      <c r="G52" s="60"/>
      <c r="H52" s="60"/>
      <c r="I52" s="73"/>
      <c r="K52" s="225"/>
      <c r="L52" s="225"/>
      <c r="M52" s="225"/>
      <c r="N52" s="225"/>
    </row>
    <row r="53" spans="1:14" ht="20.25" customHeight="1" x14ac:dyDescent="0.25">
      <c r="A53" s="73"/>
      <c r="B53" s="75"/>
      <c r="C53" s="434"/>
      <c r="D53" s="435"/>
      <c r="E53" s="60">
        <v>100</v>
      </c>
      <c r="F53" s="223">
        <v>97.4</v>
      </c>
      <c r="G53" s="60">
        <f>(E53-F53)</f>
        <v>2.5999999999999943</v>
      </c>
      <c r="H53" s="437">
        <f>(SUM(G53:G55))/3</f>
        <v>2.3333333333333335</v>
      </c>
      <c r="I53" s="446" t="s">
        <v>116</v>
      </c>
      <c r="K53" s="225"/>
      <c r="L53" s="225"/>
      <c r="M53" s="225"/>
      <c r="N53" s="225"/>
    </row>
    <row r="54" spans="1:14" ht="20.25" customHeight="1" x14ac:dyDescent="0.25">
      <c r="A54" s="73"/>
      <c r="B54" s="75"/>
      <c r="C54" s="434"/>
      <c r="D54" s="435"/>
      <c r="E54" s="60">
        <v>100</v>
      </c>
      <c r="F54" s="223">
        <v>97.5</v>
      </c>
      <c r="G54" s="60">
        <f t="shared" ref="G54:G55" si="11">(E54-F54)</f>
        <v>2.5</v>
      </c>
      <c r="H54" s="438"/>
      <c r="I54" s="441"/>
      <c r="K54" s="225"/>
      <c r="L54" s="225"/>
      <c r="M54" s="225"/>
      <c r="N54" s="225"/>
    </row>
    <row r="55" spans="1:14" ht="20.25" customHeight="1" x14ac:dyDescent="0.25">
      <c r="A55" s="73"/>
      <c r="B55" s="75"/>
      <c r="C55" s="434"/>
      <c r="D55" s="435"/>
      <c r="E55" s="60">
        <v>100</v>
      </c>
      <c r="F55" s="223">
        <v>98.1</v>
      </c>
      <c r="G55" s="60">
        <f t="shared" si="11"/>
        <v>1.9000000000000057</v>
      </c>
      <c r="H55" s="445"/>
      <c r="I55" s="441"/>
      <c r="K55" s="225"/>
      <c r="L55" s="225"/>
      <c r="M55" s="225"/>
      <c r="N55" s="225"/>
    </row>
    <row r="56" spans="1:14" ht="2.25" customHeight="1" thickBot="1" x14ac:dyDescent="0.3">
      <c r="A56" s="73"/>
      <c r="B56" s="75"/>
      <c r="C56" s="434"/>
      <c r="D56" s="435"/>
      <c r="E56" s="73"/>
      <c r="F56" s="73"/>
      <c r="G56" s="60"/>
      <c r="H56" s="60"/>
      <c r="I56" s="111"/>
    </row>
    <row r="57" spans="1:14" ht="24.95" customHeight="1" x14ac:dyDescent="0.25">
      <c r="A57" s="221">
        <v>5</v>
      </c>
      <c r="B57" s="222" t="s">
        <v>126</v>
      </c>
      <c r="C57" s="447">
        <v>50</v>
      </c>
      <c r="D57" s="448"/>
      <c r="E57" s="60">
        <v>100</v>
      </c>
      <c r="F57" s="221">
        <v>97.5</v>
      </c>
      <c r="G57" s="60">
        <f>(E57-F57)</f>
        <v>2.5</v>
      </c>
      <c r="H57" s="437">
        <f>(SUM(G57:G59))/3</f>
        <v>2.2333333333333343</v>
      </c>
      <c r="I57" s="449" t="s">
        <v>116</v>
      </c>
    </row>
    <row r="58" spans="1:14" ht="24.95" customHeight="1" x14ac:dyDescent="0.25">
      <c r="A58" s="73"/>
      <c r="B58" s="75"/>
      <c r="C58" s="434"/>
      <c r="D58" s="435"/>
      <c r="E58" s="60">
        <v>100</v>
      </c>
      <c r="F58" s="221">
        <v>97.5</v>
      </c>
      <c r="G58" s="60">
        <f t="shared" ref="G58:G59" si="12">(E58-F58)</f>
        <v>2.5</v>
      </c>
      <c r="H58" s="438"/>
      <c r="I58" s="441"/>
    </row>
    <row r="59" spans="1:14" ht="24.95" customHeight="1" x14ac:dyDescent="0.25">
      <c r="A59" s="73"/>
      <c r="B59" s="75"/>
      <c r="C59" s="434"/>
      <c r="D59" s="435"/>
      <c r="E59" s="60">
        <v>100</v>
      </c>
      <c r="F59" s="60">
        <v>98.3</v>
      </c>
      <c r="G59" s="60">
        <f t="shared" si="12"/>
        <v>1.7000000000000028</v>
      </c>
      <c r="H59" s="445"/>
      <c r="I59" s="441"/>
    </row>
    <row r="60" spans="1:14" ht="21" customHeight="1" x14ac:dyDescent="0.25">
      <c r="A60" s="73"/>
      <c r="B60" s="75"/>
      <c r="C60" s="434"/>
      <c r="D60" s="435"/>
      <c r="E60" s="60"/>
      <c r="F60" s="73"/>
      <c r="G60" s="60"/>
      <c r="H60" s="60"/>
      <c r="I60" s="73"/>
    </row>
    <row r="61" spans="1:14" ht="24.95" customHeight="1" x14ac:dyDescent="0.25">
      <c r="A61" s="73"/>
      <c r="B61" s="75"/>
      <c r="C61" s="434"/>
      <c r="D61" s="435"/>
      <c r="E61" s="60">
        <v>100</v>
      </c>
      <c r="F61" s="221">
        <v>97.4</v>
      </c>
      <c r="G61" s="60">
        <f>(E61-F61)</f>
        <v>2.5999999999999943</v>
      </c>
      <c r="H61" s="437">
        <f>(SUM(G61:G63))/3</f>
        <v>2.1333333333333306</v>
      </c>
      <c r="I61" s="446" t="s">
        <v>116</v>
      </c>
    </row>
    <row r="62" spans="1:14" ht="24.95" customHeight="1" x14ac:dyDescent="0.25">
      <c r="A62" s="73"/>
      <c r="B62" s="75"/>
      <c r="C62" s="434"/>
      <c r="D62" s="435"/>
      <c r="E62" s="60">
        <v>100</v>
      </c>
      <c r="F62" s="221">
        <v>97.9</v>
      </c>
      <c r="G62" s="60">
        <f t="shared" ref="G62:G63" si="13">(E62-F62)</f>
        <v>2.0999999999999943</v>
      </c>
      <c r="H62" s="438"/>
      <c r="I62" s="441"/>
    </row>
    <row r="63" spans="1:14" ht="24.95" customHeight="1" x14ac:dyDescent="0.25">
      <c r="A63" s="73"/>
      <c r="B63" s="75"/>
      <c r="C63" s="434"/>
      <c r="D63" s="435"/>
      <c r="E63" s="60">
        <v>100</v>
      </c>
      <c r="F63" s="221">
        <v>98.3</v>
      </c>
      <c r="G63" s="60">
        <f t="shared" si="13"/>
        <v>1.7000000000000028</v>
      </c>
      <c r="H63" s="445"/>
      <c r="I63" s="441"/>
    </row>
    <row r="64" spans="1:14" ht="24.75" customHeight="1" x14ac:dyDescent="0.25">
      <c r="A64" s="73"/>
      <c r="B64" s="75"/>
      <c r="C64" s="434"/>
      <c r="D64" s="435"/>
      <c r="E64" s="60"/>
      <c r="F64" s="221"/>
      <c r="G64" s="60"/>
      <c r="H64" s="60"/>
      <c r="I64" s="73"/>
    </row>
    <row r="65" spans="1:14" ht="24.95" customHeight="1" x14ac:dyDescent="0.25">
      <c r="A65" s="73"/>
      <c r="B65" s="75"/>
      <c r="C65" s="434"/>
      <c r="D65" s="435"/>
      <c r="E65" s="60">
        <v>100</v>
      </c>
      <c r="F65" s="221">
        <v>97.4</v>
      </c>
      <c r="G65" s="60">
        <f>(E65-F65)</f>
        <v>2.5999999999999943</v>
      </c>
      <c r="H65" s="437">
        <f>(SUM(G65:G67))/3</f>
        <v>2.1333333333333306</v>
      </c>
      <c r="I65" s="440" t="s">
        <v>116</v>
      </c>
    </row>
    <row r="66" spans="1:14" ht="24.95" customHeight="1" x14ac:dyDescent="0.25">
      <c r="A66" s="73"/>
      <c r="B66" s="75"/>
      <c r="C66" s="434"/>
      <c r="D66" s="435"/>
      <c r="E66" s="60">
        <v>100</v>
      </c>
      <c r="F66" s="221">
        <v>97.9</v>
      </c>
      <c r="G66" s="60">
        <f t="shared" ref="G66:G67" si="14">(E66-F66)</f>
        <v>2.0999999999999943</v>
      </c>
      <c r="H66" s="438"/>
      <c r="I66" s="441"/>
    </row>
    <row r="67" spans="1:14" ht="24.95" customHeight="1" x14ac:dyDescent="0.25">
      <c r="A67" s="73"/>
      <c r="B67" s="75"/>
      <c r="C67" s="434"/>
      <c r="D67" s="435"/>
      <c r="E67" s="60">
        <v>100</v>
      </c>
      <c r="F67" s="221">
        <v>98.3</v>
      </c>
      <c r="G67" s="60">
        <f t="shared" si="14"/>
        <v>1.7000000000000028</v>
      </c>
      <c r="H67" s="445"/>
      <c r="I67" s="441"/>
    </row>
    <row r="68" spans="1:14" ht="6.75" customHeight="1" x14ac:dyDescent="0.25">
      <c r="A68" s="73"/>
      <c r="B68" s="75"/>
      <c r="C68" s="434"/>
      <c r="D68" s="435"/>
      <c r="E68" s="221"/>
      <c r="F68" s="221"/>
      <c r="G68" s="60"/>
      <c r="H68" s="183"/>
      <c r="I68" s="73"/>
    </row>
    <row r="69" spans="1:14" ht="24.95" customHeight="1" x14ac:dyDescent="0.25">
      <c r="A69" s="221">
        <v>6</v>
      </c>
      <c r="B69" s="222" t="s">
        <v>126</v>
      </c>
      <c r="C69" s="447">
        <v>63</v>
      </c>
      <c r="D69" s="448"/>
      <c r="E69" s="60">
        <v>100</v>
      </c>
      <c r="F69" s="221">
        <v>97.7</v>
      </c>
      <c r="G69" s="60">
        <f>(E69-F69)</f>
        <v>2.2999999999999972</v>
      </c>
      <c r="H69" s="437">
        <f>(SUM(G69:G71))/3</f>
        <v>1.3666666666666647</v>
      </c>
      <c r="I69" s="446" t="s">
        <v>116</v>
      </c>
      <c r="K69" s="225"/>
      <c r="L69" s="225"/>
      <c r="M69" s="225"/>
      <c r="N69" s="225"/>
    </row>
    <row r="70" spans="1:14" ht="24.95" customHeight="1" x14ac:dyDescent="0.25">
      <c r="A70" s="73"/>
      <c r="B70" s="75"/>
      <c r="C70" s="434"/>
      <c r="D70" s="435"/>
      <c r="E70" s="60">
        <v>100</v>
      </c>
      <c r="F70" s="221">
        <v>98.4</v>
      </c>
      <c r="G70" s="60">
        <f t="shared" ref="G70:G71" si="15">(E70-F70)</f>
        <v>1.5999999999999943</v>
      </c>
      <c r="H70" s="438"/>
      <c r="I70" s="441"/>
      <c r="K70" s="225"/>
      <c r="L70" s="225"/>
      <c r="M70" s="225"/>
      <c r="N70" s="225"/>
    </row>
    <row r="71" spans="1:14" ht="24.95" customHeight="1" x14ac:dyDescent="0.25">
      <c r="A71" s="73"/>
      <c r="B71" s="75"/>
      <c r="C71" s="434"/>
      <c r="D71" s="435"/>
      <c r="E71" s="60">
        <v>100</v>
      </c>
      <c r="F71" s="221">
        <v>99.8</v>
      </c>
      <c r="G71" s="60">
        <f t="shared" si="15"/>
        <v>0.20000000000000284</v>
      </c>
      <c r="H71" s="445"/>
      <c r="I71" s="441"/>
      <c r="K71" s="225"/>
      <c r="L71" s="225"/>
      <c r="M71" s="225"/>
      <c r="N71" s="225"/>
    </row>
    <row r="72" spans="1:14" ht="24.95" customHeight="1" x14ac:dyDescent="0.25">
      <c r="A72" s="73"/>
      <c r="B72" s="75"/>
      <c r="C72" s="434"/>
      <c r="D72" s="435"/>
      <c r="E72" s="60"/>
      <c r="F72" s="73"/>
      <c r="G72" s="60"/>
      <c r="H72" s="60"/>
      <c r="I72" s="73"/>
      <c r="K72" s="225"/>
      <c r="L72" s="225"/>
      <c r="M72" s="225"/>
      <c r="N72" s="225"/>
    </row>
    <row r="73" spans="1:14" ht="24.95" customHeight="1" x14ac:dyDescent="0.25">
      <c r="A73" s="73"/>
      <c r="B73" s="75"/>
      <c r="C73" s="434"/>
      <c r="D73" s="435"/>
      <c r="E73" s="60">
        <v>100</v>
      </c>
      <c r="F73" s="221">
        <v>97.3</v>
      </c>
      <c r="G73" s="60">
        <f>(E73-F73)</f>
        <v>2.7000000000000028</v>
      </c>
      <c r="H73" s="437">
        <f>(SUM(G73:G75))/3</f>
        <v>2.2666666666666706</v>
      </c>
      <c r="I73" s="446" t="s">
        <v>116</v>
      </c>
      <c r="K73" s="225"/>
      <c r="L73" s="225"/>
      <c r="M73" s="225"/>
      <c r="N73" s="225"/>
    </row>
    <row r="74" spans="1:14" ht="24.95" customHeight="1" x14ac:dyDescent="0.25">
      <c r="A74" s="73"/>
      <c r="B74" s="75"/>
      <c r="C74" s="434"/>
      <c r="D74" s="435"/>
      <c r="E74" s="60">
        <v>100</v>
      </c>
      <c r="F74" s="221">
        <v>97.6</v>
      </c>
      <c r="G74" s="60">
        <f t="shared" ref="G74:G75" si="16">(E74-F74)</f>
        <v>2.4000000000000057</v>
      </c>
      <c r="H74" s="438"/>
      <c r="I74" s="441"/>
      <c r="K74" s="225"/>
      <c r="L74" s="225"/>
      <c r="M74" s="225"/>
      <c r="N74" s="225"/>
    </row>
    <row r="75" spans="1:14" ht="24.95" customHeight="1" x14ac:dyDescent="0.25">
      <c r="A75" s="73"/>
      <c r="B75" s="75"/>
      <c r="C75" s="434"/>
      <c r="D75" s="435"/>
      <c r="E75" s="60">
        <v>100</v>
      </c>
      <c r="F75" s="221">
        <v>98.3</v>
      </c>
      <c r="G75" s="60">
        <f t="shared" si="16"/>
        <v>1.7000000000000028</v>
      </c>
      <c r="H75" s="445"/>
      <c r="I75" s="441"/>
      <c r="K75" s="225"/>
      <c r="L75" s="225"/>
      <c r="M75" s="225"/>
      <c r="N75" s="225"/>
    </row>
    <row r="76" spans="1:14" ht="24.95" customHeight="1" x14ac:dyDescent="0.25">
      <c r="A76" s="73"/>
      <c r="B76" s="75"/>
      <c r="C76" s="434"/>
      <c r="D76" s="435"/>
      <c r="E76" s="60"/>
      <c r="F76" s="221"/>
      <c r="G76" s="60"/>
      <c r="H76" s="60"/>
      <c r="I76" s="111"/>
      <c r="K76" s="225"/>
      <c r="L76" s="225"/>
      <c r="M76" s="225"/>
      <c r="N76" s="225"/>
    </row>
    <row r="77" spans="1:14" ht="24.95" customHeight="1" x14ac:dyDescent="0.25">
      <c r="A77" s="73"/>
      <c r="B77" s="75"/>
      <c r="C77" s="434"/>
      <c r="D77" s="435"/>
      <c r="E77" s="60">
        <v>100</v>
      </c>
      <c r="F77" s="221">
        <v>97.5</v>
      </c>
      <c r="G77" s="60">
        <f>(E77-F77)</f>
        <v>2.5</v>
      </c>
      <c r="H77" s="437">
        <f>(SUM(G77:G79))/3</f>
        <v>1.6666666666666667</v>
      </c>
      <c r="I77" s="440" t="s">
        <v>116</v>
      </c>
      <c r="K77" s="225"/>
      <c r="L77" s="225"/>
      <c r="M77" s="225"/>
      <c r="N77" s="225"/>
    </row>
    <row r="78" spans="1:14" ht="24.95" customHeight="1" x14ac:dyDescent="0.25">
      <c r="A78" s="73"/>
      <c r="B78" s="75"/>
      <c r="C78" s="434"/>
      <c r="D78" s="435"/>
      <c r="E78" s="60">
        <v>100</v>
      </c>
      <c r="F78" s="221">
        <v>99.2</v>
      </c>
      <c r="G78" s="60">
        <f t="shared" ref="G78:G79" si="17">(E78-F78)</f>
        <v>0.79999999999999716</v>
      </c>
      <c r="H78" s="438"/>
      <c r="I78" s="441"/>
    </row>
    <row r="79" spans="1:14" ht="24.95" customHeight="1" thickBot="1" x14ac:dyDescent="0.3">
      <c r="A79" s="77"/>
      <c r="B79" s="76"/>
      <c r="C79" s="443"/>
      <c r="D79" s="444"/>
      <c r="E79" s="229">
        <v>100</v>
      </c>
      <c r="F79" s="230">
        <v>98.3</v>
      </c>
      <c r="G79" s="229">
        <f t="shared" si="17"/>
        <v>1.7000000000000028</v>
      </c>
      <c r="H79" s="439"/>
      <c r="I79" s="442"/>
    </row>
    <row r="81" spans="1:13" ht="27" customHeight="1" x14ac:dyDescent="0.25">
      <c r="B81" s="436" t="s">
        <v>275</v>
      </c>
      <c r="C81" s="436"/>
      <c r="D81" s="436"/>
      <c r="E81" s="436" t="s">
        <v>275</v>
      </c>
      <c r="F81" s="436"/>
      <c r="G81" s="61"/>
      <c r="H81" s="458" t="s">
        <v>275</v>
      </c>
      <c r="I81" s="458"/>
    </row>
    <row r="82" spans="1:13" s="231" customFormat="1" ht="16.5" x14ac:dyDescent="0.25">
      <c r="B82" s="433" t="s">
        <v>74</v>
      </c>
      <c r="C82" s="433"/>
      <c r="D82" s="433"/>
      <c r="E82" s="433" t="s">
        <v>75</v>
      </c>
      <c r="F82" s="433"/>
      <c r="G82" s="248"/>
      <c r="H82" s="433" t="s">
        <v>76</v>
      </c>
      <c r="I82" s="433"/>
      <c r="J82" s="180"/>
      <c r="K82" s="180"/>
      <c r="L82" s="180"/>
    </row>
    <row r="83" spans="1:13" s="231" customFormat="1" ht="16.5" x14ac:dyDescent="0.25">
      <c r="B83" s="433" t="s">
        <v>95</v>
      </c>
      <c r="C83" s="433"/>
      <c r="D83" s="433"/>
      <c r="E83" s="433" t="s">
        <v>65</v>
      </c>
      <c r="F83" s="433"/>
      <c r="G83" s="248"/>
      <c r="H83" s="433" t="s">
        <v>67</v>
      </c>
      <c r="I83" s="433"/>
      <c r="J83" s="180"/>
      <c r="K83" s="180"/>
      <c r="L83" s="180"/>
    </row>
    <row r="84" spans="1:13" s="231" customFormat="1" ht="16.5" x14ac:dyDescent="0.25">
      <c r="B84" s="433" t="s">
        <v>174</v>
      </c>
      <c r="C84" s="433"/>
      <c r="D84" s="248"/>
      <c r="E84" s="433" t="s">
        <v>174</v>
      </c>
      <c r="F84" s="433"/>
      <c r="G84" s="248"/>
      <c r="H84" s="433" t="s">
        <v>174</v>
      </c>
      <c r="I84" s="433"/>
      <c r="J84" s="180"/>
      <c r="K84" s="180"/>
      <c r="L84" s="180"/>
    </row>
    <row r="85" spans="1:13" s="231" customFormat="1" ht="38.25" customHeight="1" x14ac:dyDescent="0.25">
      <c r="B85" s="433"/>
      <c r="C85" s="433"/>
      <c r="D85" s="433"/>
      <c r="E85" s="433"/>
      <c r="F85" s="433"/>
      <c r="G85" s="248"/>
      <c r="H85" s="433"/>
      <c r="I85" s="433"/>
      <c r="J85" s="180"/>
      <c r="K85" s="180"/>
      <c r="L85" s="180"/>
    </row>
    <row r="86" spans="1:13" ht="27" customHeight="1" x14ac:dyDescent="0.25">
      <c r="B86" s="436" t="s">
        <v>275</v>
      </c>
      <c r="C86" s="436"/>
      <c r="D86" s="436"/>
      <c r="E86" s="436" t="s">
        <v>275</v>
      </c>
      <c r="F86" s="436"/>
      <c r="G86" s="61"/>
      <c r="H86" s="458" t="s">
        <v>275</v>
      </c>
      <c r="I86" s="458"/>
    </row>
    <row r="87" spans="1:13" s="231" customFormat="1" ht="16.5" x14ac:dyDescent="0.25">
      <c r="B87" s="433" t="s">
        <v>77</v>
      </c>
      <c r="C87" s="433"/>
      <c r="D87" s="433"/>
      <c r="E87" s="433" t="s">
        <v>78</v>
      </c>
      <c r="F87" s="433"/>
      <c r="G87" s="248"/>
      <c r="H87" s="433" t="s">
        <v>206</v>
      </c>
      <c r="I87" s="433"/>
      <c r="L87" s="180"/>
    </row>
    <row r="88" spans="1:13" s="231" customFormat="1" ht="16.5" x14ac:dyDescent="0.25">
      <c r="B88" s="433" t="s">
        <v>79</v>
      </c>
      <c r="C88" s="433"/>
      <c r="D88" s="433"/>
      <c r="E88" s="433" t="s">
        <v>66</v>
      </c>
      <c r="F88" s="433"/>
      <c r="G88" s="248"/>
      <c r="H88" s="433" t="s">
        <v>80</v>
      </c>
      <c r="I88" s="433"/>
      <c r="L88" s="180"/>
    </row>
    <row r="89" spans="1:13" s="231" customFormat="1" ht="16.5" x14ac:dyDescent="0.25">
      <c r="B89" s="433" t="s">
        <v>174</v>
      </c>
      <c r="C89" s="433"/>
      <c r="D89" s="248"/>
      <c r="E89" s="433" t="s">
        <v>174</v>
      </c>
      <c r="F89" s="433"/>
      <c r="G89" s="248"/>
      <c r="H89" s="433" t="s">
        <v>174</v>
      </c>
      <c r="I89" s="433"/>
      <c r="L89" s="180"/>
      <c r="M89" s="231" t="s">
        <v>82</v>
      </c>
    </row>
    <row r="90" spans="1:13" ht="18.75" x14ac:dyDescent="0.25">
      <c r="A90" s="232"/>
      <c r="C90" s="232"/>
      <c r="D90" s="232"/>
      <c r="E90" s="232"/>
      <c r="F90" s="232"/>
      <c r="G90" s="232"/>
      <c r="H90" s="65"/>
      <c r="I90" s="232"/>
      <c r="J90" s="232"/>
      <c r="K90" s="232"/>
    </row>
  </sheetData>
  <mergeCells count="147">
    <mergeCell ref="A3:I3"/>
    <mergeCell ref="A2:I2"/>
    <mergeCell ref="C5:G5"/>
    <mergeCell ref="H81:I81"/>
    <mergeCell ref="B85:D85"/>
    <mergeCell ref="H85:I85"/>
    <mergeCell ref="E85:F85"/>
    <mergeCell ref="B86:D86"/>
    <mergeCell ref="E86:F86"/>
    <mergeCell ref="H86:I86"/>
    <mergeCell ref="C4:G4"/>
    <mergeCell ref="A5:B5"/>
    <mergeCell ref="A7:A8"/>
    <mergeCell ref="B7:B8"/>
    <mergeCell ref="C7:D8"/>
    <mergeCell ref="E7:E8"/>
    <mergeCell ref="F7:F8"/>
    <mergeCell ref="G7:G8"/>
    <mergeCell ref="C12:D12"/>
    <mergeCell ref="C13:D13"/>
    <mergeCell ref="H13:H15"/>
    <mergeCell ref="I13:I15"/>
    <mergeCell ref="C14:D14"/>
    <mergeCell ref="C15:D15"/>
    <mergeCell ref="H7:H8"/>
    <mergeCell ref="I7:I8"/>
    <mergeCell ref="C9:D9"/>
    <mergeCell ref="H9:H11"/>
    <mergeCell ref="I9:I11"/>
    <mergeCell ref="C10:D10"/>
    <mergeCell ref="C11:D11"/>
    <mergeCell ref="C20:D20"/>
    <mergeCell ref="C21:D21"/>
    <mergeCell ref="H21:H23"/>
    <mergeCell ref="I21:I23"/>
    <mergeCell ref="C22:D22"/>
    <mergeCell ref="C23:D23"/>
    <mergeCell ref="C16:D16"/>
    <mergeCell ref="C17:D17"/>
    <mergeCell ref="H17:H19"/>
    <mergeCell ref="I17:I19"/>
    <mergeCell ref="C18:D18"/>
    <mergeCell ref="C19:D19"/>
    <mergeCell ref="C28:D28"/>
    <mergeCell ref="C29:D29"/>
    <mergeCell ref="H29:H31"/>
    <mergeCell ref="I29:I31"/>
    <mergeCell ref="C30:D30"/>
    <mergeCell ref="C31:D31"/>
    <mergeCell ref="C24:D24"/>
    <mergeCell ref="C25:D25"/>
    <mergeCell ref="H25:H27"/>
    <mergeCell ref="I25:I27"/>
    <mergeCell ref="C26:D26"/>
    <mergeCell ref="C27:D27"/>
    <mergeCell ref="H37:H39"/>
    <mergeCell ref="I37:I39"/>
    <mergeCell ref="C38:D38"/>
    <mergeCell ref="C39:D39"/>
    <mergeCell ref="C40:D40"/>
    <mergeCell ref="C33:D33"/>
    <mergeCell ref="H33:H35"/>
    <mergeCell ref="I33:I35"/>
    <mergeCell ref="C34:D34"/>
    <mergeCell ref="C35:D35"/>
    <mergeCell ref="C36:D36"/>
    <mergeCell ref="H45:H47"/>
    <mergeCell ref="I45:I47"/>
    <mergeCell ref="C46:D46"/>
    <mergeCell ref="C47:D47"/>
    <mergeCell ref="C48:D48"/>
    <mergeCell ref="C41:D41"/>
    <mergeCell ref="H41:H43"/>
    <mergeCell ref="I41:I43"/>
    <mergeCell ref="C42:D42"/>
    <mergeCell ref="C43:D43"/>
    <mergeCell ref="C44:D44"/>
    <mergeCell ref="H53:H55"/>
    <mergeCell ref="I53:I55"/>
    <mergeCell ref="C54:D54"/>
    <mergeCell ref="C55:D55"/>
    <mergeCell ref="C56:D56"/>
    <mergeCell ref="C49:D49"/>
    <mergeCell ref="H49:H51"/>
    <mergeCell ref="I49:I51"/>
    <mergeCell ref="C50:D50"/>
    <mergeCell ref="C51:D51"/>
    <mergeCell ref="C52:D52"/>
    <mergeCell ref="H61:H63"/>
    <mergeCell ref="I61:I63"/>
    <mergeCell ref="C62:D62"/>
    <mergeCell ref="C63:D63"/>
    <mergeCell ref="C64:D64"/>
    <mergeCell ref="C57:D57"/>
    <mergeCell ref="H57:H59"/>
    <mergeCell ref="I57:I59"/>
    <mergeCell ref="C58:D58"/>
    <mergeCell ref="C59:D59"/>
    <mergeCell ref="C60:D60"/>
    <mergeCell ref="H65:H67"/>
    <mergeCell ref="I65:I67"/>
    <mergeCell ref="C66:D66"/>
    <mergeCell ref="C67:D67"/>
    <mergeCell ref="C69:D69"/>
    <mergeCell ref="H69:H71"/>
    <mergeCell ref="I69:I71"/>
    <mergeCell ref="C70:D70"/>
    <mergeCell ref="C71:D71"/>
    <mergeCell ref="C68:D68"/>
    <mergeCell ref="H77:H79"/>
    <mergeCell ref="I77:I79"/>
    <mergeCell ref="C78:D78"/>
    <mergeCell ref="C79:D79"/>
    <mergeCell ref="C72:D72"/>
    <mergeCell ref="C73:D73"/>
    <mergeCell ref="H73:H75"/>
    <mergeCell ref="I73:I75"/>
    <mergeCell ref="C74:D74"/>
    <mergeCell ref="C75:D75"/>
    <mergeCell ref="B88:D88"/>
    <mergeCell ref="B87:D87"/>
    <mergeCell ref="E87:F87"/>
    <mergeCell ref="B84:C84"/>
    <mergeCell ref="B89:C89"/>
    <mergeCell ref="C32:D32"/>
    <mergeCell ref="B82:D82"/>
    <mergeCell ref="B83:D83"/>
    <mergeCell ref="C76:D76"/>
    <mergeCell ref="C77:D77"/>
    <mergeCell ref="C65:D65"/>
    <mergeCell ref="C61:D61"/>
    <mergeCell ref="C53:D53"/>
    <mergeCell ref="C45:D45"/>
    <mergeCell ref="C37:D37"/>
    <mergeCell ref="B81:D81"/>
    <mergeCell ref="E81:F81"/>
    <mergeCell ref="H83:I83"/>
    <mergeCell ref="H84:I84"/>
    <mergeCell ref="H82:I82"/>
    <mergeCell ref="H87:I87"/>
    <mergeCell ref="H88:I88"/>
    <mergeCell ref="H89:I89"/>
    <mergeCell ref="E82:F82"/>
    <mergeCell ref="E83:F83"/>
    <mergeCell ref="E84:F84"/>
    <mergeCell ref="E88:F88"/>
    <mergeCell ref="E89:F89"/>
  </mergeCells>
  <printOptions horizontalCentered="1"/>
  <pageMargins left="0.5" right="0" top="0" bottom="0" header="0.25" footer="0.25"/>
  <pageSetup paperSize="9" scale="75" orientation="portrait" r:id="rId1"/>
  <rowBreaks count="1" manualBreakCount="1">
    <brk id="56" max="8" man="1"/>
  </rowBreaks>
  <colBreaks count="1" manualBreakCount="1">
    <brk id="12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view="pageBreakPreview" topLeftCell="A16" zoomScaleNormal="100" zoomScaleSheetLayoutView="100" workbookViewId="0">
      <selection activeCell="H1" sqref="H1"/>
    </sheetView>
  </sheetViews>
  <sheetFormatPr defaultRowHeight="15" x14ac:dyDescent="0.25"/>
  <cols>
    <col min="1" max="1" width="5.140625" style="216" customWidth="1"/>
    <col min="2" max="2" width="12" style="216" customWidth="1"/>
    <col min="3" max="4" width="13.7109375" style="216" customWidth="1"/>
    <col min="5" max="5" width="12.7109375" style="216" customWidth="1"/>
    <col min="6" max="6" width="18.28515625" style="216" customWidth="1"/>
    <col min="7" max="7" width="15.42578125" style="216" customWidth="1"/>
    <col min="8" max="8" width="17.85546875" style="216" customWidth="1"/>
    <col min="9" max="9" width="11.42578125" style="216" customWidth="1"/>
    <col min="10" max="10" width="9" style="216" customWidth="1"/>
    <col min="11" max="11" width="9.85546875" style="216" customWidth="1"/>
    <col min="12" max="12" width="16.140625" style="216" customWidth="1"/>
    <col min="13" max="16384" width="9.140625" style="216"/>
  </cols>
  <sheetData>
    <row r="1" spans="1:12" ht="15.75" x14ac:dyDescent="0.25">
      <c r="H1" s="21" t="s">
        <v>296</v>
      </c>
    </row>
    <row r="2" spans="1:12" ht="15.75" customHeight="1" x14ac:dyDescent="0.25">
      <c r="A2" s="387" t="s">
        <v>235</v>
      </c>
      <c r="B2" s="387"/>
      <c r="C2" s="387"/>
      <c r="D2" s="387"/>
      <c r="E2" s="387"/>
      <c r="F2" s="387"/>
      <c r="G2" s="387"/>
      <c r="H2" s="387"/>
      <c r="I2" s="196"/>
      <c r="J2" s="196"/>
      <c r="K2" s="196"/>
      <c r="L2" s="196"/>
    </row>
    <row r="3" spans="1:12" s="219" customFormat="1" ht="21" x14ac:dyDescent="0.25">
      <c r="A3" s="476" t="s">
        <v>106</v>
      </c>
      <c r="B3" s="476"/>
      <c r="C3" s="476"/>
      <c r="D3" s="476"/>
      <c r="E3" s="476"/>
      <c r="F3" s="476"/>
      <c r="G3" s="476"/>
      <c r="H3" s="217"/>
      <c r="J3" s="216"/>
      <c r="K3" s="216"/>
      <c r="L3" s="216"/>
    </row>
    <row r="4" spans="1:12" ht="15.75" customHeight="1" x14ac:dyDescent="0.3">
      <c r="A4" s="403" t="s">
        <v>286</v>
      </c>
      <c r="B4" s="403"/>
      <c r="C4" s="403"/>
      <c r="D4" s="403"/>
      <c r="E4" s="403"/>
      <c r="F4" s="403"/>
      <c r="G4" s="403"/>
      <c r="H4" s="403"/>
      <c r="I4" s="215"/>
      <c r="J4" s="215"/>
      <c r="K4" s="215"/>
      <c r="L4" s="219"/>
    </row>
    <row r="5" spans="1:12" ht="18" customHeight="1" x14ac:dyDescent="0.25">
      <c r="A5" s="218"/>
      <c r="B5" s="218"/>
      <c r="C5" s="218"/>
      <c r="D5" s="218"/>
      <c r="G5" s="457" t="s">
        <v>107</v>
      </c>
      <c r="H5" s="457"/>
    </row>
    <row r="6" spans="1:12" ht="22.5" customHeight="1" thickBot="1" x14ac:dyDescent="0.3">
      <c r="B6" s="475" t="s">
        <v>281</v>
      </c>
      <c r="C6" s="475"/>
      <c r="D6" s="475"/>
      <c r="G6" s="477" t="s">
        <v>108</v>
      </c>
      <c r="H6" s="477"/>
    </row>
    <row r="7" spans="1:12" ht="63.75" customHeight="1" thickBot="1" x14ac:dyDescent="0.3">
      <c r="A7" s="66" t="s">
        <v>98</v>
      </c>
      <c r="B7" s="233" t="s">
        <v>99</v>
      </c>
      <c r="C7" s="234" t="s">
        <v>109</v>
      </c>
      <c r="D7" s="234" t="s">
        <v>110</v>
      </c>
      <c r="E7" s="234" t="s">
        <v>111</v>
      </c>
      <c r="F7" s="78" t="s">
        <v>112</v>
      </c>
      <c r="G7" s="78" t="s">
        <v>113</v>
      </c>
      <c r="H7" s="66" t="s">
        <v>105</v>
      </c>
    </row>
    <row r="8" spans="1:12" ht="18.75" customHeight="1" x14ac:dyDescent="0.25">
      <c r="A8" s="469">
        <v>1</v>
      </c>
      <c r="B8" s="469" t="s">
        <v>126</v>
      </c>
      <c r="C8" s="469">
        <v>20</v>
      </c>
      <c r="D8" s="72"/>
      <c r="E8" s="72"/>
      <c r="F8" s="469"/>
      <c r="G8" s="235"/>
      <c r="H8" s="236" t="s">
        <v>120</v>
      </c>
    </row>
    <row r="9" spans="1:12" ht="18.75" customHeight="1" x14ac:dyDescent="0.25">
      <c r="A9" s="470"/>
      <c r="B9" s="470"/>
      <c r="C9" s="470"/>
      <c r="D9" s="73"/>
      <c r="E9" s="73"/>
      <c r="F9" s="470"/>
      <c r="G9" s="112"/>
      <c r="H9" s="185"/>
      <c r="I9" s="237"/>
    </row>
    <row r="10" spans="1:12" ht="18.75" customHeight="1" thickBot="1" x14ac:dyDescent="0.3">
      <c r="A10" s="471"/>
      <c r="B10" s="471"/>
      <c r="C10" s="471"/>
      <c r="D10" s="116"/>
      <c r="E10" s="116"/>
      <c r="F10" s="471"/>
      <c r="G10" s="116"/>
      <c r="H10" s="186"/>
    </row>
    <row r="11" spans="1:12" ht="18.75" customHeight="1" x14ac:dyDescent="0.25">
      <c r="A11" s="469">
        <v>2</v>
      </c>
      <c r="B11" s="469" t="s">
        <v>126</v>
      </c>
      <c r="C11" s="469">
        <v>25</v>
      </c>
      <c r="D11" s="73">
        <v>5.8</v>
      </c>
      <c r="E11" s="73">
        <v>2.4</v>
      </c>
      <c r="F11" s="469">
        <v>100</v>
      </c>
      <c r="G11" s="115">
        <v>614</v>
      </c>
      <c r="H11" s="184" t="s">
        <v>121</v>
      </c>
    </row>
    <row r="12" spans="1:12" ht="18.75" customHeight="1" x14ac:dyDescent="0.25">
      <c r="A12" s="470"/>
      <c r="B12" s="470"/>
      <c r="C12" s="470"/>
      <c r="D12" s="73">
        <v>5.8</v>
      </c>
      <c r="E12" s="73">
        <v>2.4</v>
      </c>
      <c r="F12" s="470"/>
      <c r="G12" s="74">
        <v>556</v>
      </c>
      <c r="H12" s="185"/>
    </row>
    <row r="13" spans="1:12" ht="18.75" customHeight="1" thickBot="1" x14ac:dyDescent="0.3">
      <c r="A13" s="471"/>
      <c r="B13" s="471"/>
      <c r="C13" s="471"/>
      <c r="D13" s="77">
        <v>5.8</v>
      </c>
      <c r="E13" s="77">
        <v>2.4</v>
      </c>
      <c r="F13" s="471"/>
      <c r="G13" s="116">
        <v>617</v>
      </c>
      <c r="H13" s="186"/>
    </row>
    <row r="14" spans="1:12" ht="18.75" customHeight="1" x14ac:dyDescent="0.25">
      <c r="A14" s="469">
        <v>3</v>
      </c>
      <c r="B14" s="469" t="s">
        <v>126</v>
      </c>
      <c r="C14" s="469">
        <v>32</v>
      </c>
      <c r="D14" s="73">
        <v>5.6</v>
      </c>
      <c r="E14" s="73">
        <v>3.1</v>
      </c>
      <c r="F14" s="469">
        <v>100</v>
      </c>
      <c r="G14" s="235">
        <v>594</v>
      </c>
      <c r="H14" s="184" t="s">
        <v>121</v>
      </c>
    </row>
    <row r="15" spans="1:12" ht="18.75" customHeight="1" x14ac:dyDescent="0.25">
      <c r="A15" s="470"/>
      <c r="B15" s="470"/>
      <c r="C15" s="470"/>
      <c r="D15" s="73">
        <v>5.6</v>
      </c>
      <c r="E15" s="73">
        <v>3.1</v>
      </c>
      <c r="F15" s="470"/>
      <c r="G15" s="112">
        <v>617</v>
      </c>
      <c r="H15" s="185"/>
    </row>
    <row r="16" spans="1:12" ht="18.75" customHeight="1" thickBot="1" x14ac:dyDescent="0.3">
      <c r="A16" s="471"/>
      <c r="B16" s="471"/>
      <c r="C16" s="471"/>
      <c r="D16" s="77">
        <v>5.6</v>
      </c>
      <c r="E16" s="77">
        <v>3.1</v>
      </c>
      <c r="F16" s="471"/>
      <c r="G16" s="116">
        <v>593</v>
      </c>
      <c r="H16" s="186"/>
    </row>
    <row r="17" spans="1:14" ht="18.75" customHeight="1" x14ac:dyDescent="0.25">
      <c r="A17" s="469">
        <v>4</v>
      </c>
      <c r="B17" s="469" t="s">
        <v>126</v>
      </c>
      <c r="C17" s="469">
        <v>40</v>
      </c>
      <c r="D17" s="74">
        <v>6</v>
      </c>
      <c r="E17" s="73">
        <v>3.7</v>
      </c>
      <c r="F17" s="469">
        <v>100</v>
      </c>
      <c r="G17" s="238">
        <v>721</v>
      </c>
      <c r="H17" s="184" t="s">
        <v>121</v>
      </c>
    </row>
    <row r="18" spans="1:14" ht="18.75" customHeight="1" x14ac:dyDescent="0.25">
      <c r="A18" s="470"/>
      <c r="B18" s="470"/>
      <c r="C18" s="470"/>
      <c r="D18" s="74">
        <v>6</v>
      </c>
      <c r="E18" s="73">
        <v>3.7</v>
      </c>
      <c r="F18" s="470"/>
      <c r="G18" s="226">
        <v>564.66</v>
      </c>
      <c r="H18" s="185"/>
    </row>
    <row r="19" spans="1:14" ht="18.75" customHeight="1" thickBot="1" x14ac:dyDescent="0.3">
      <c r="A19" s="471"/>
      <c r="B19" s="471"/>
      <c r="C19" s="471"/>
      <c r="D19" s="112">
        <v>6</v>
      </c>
      <c r="E19" s="113">
        <v>3.7</v>
      </c>
      <c r="F19" s="471"/>
      <c r="G19" s="239">
        <v>610</v>
      </c>
      <c r="H19" s="186"/>
    </row>
    <row r="20" spans="1:14" ht="18.75" customHeight="1" x14ac:dyDescent="0.25">
      <c r="A20" s="469">
        <v>5</v>
      </c>
      <c r="B20" s="469" t="s">
        <v>126</v>
      </c>
      <c r="C20" s="469">
        <v>50</v>
      </c>
      <c r="D20" s="115">
        <v>6</v>
      </c>
      <c r="E20" s="72">
        <v>4.8</v>
      </c>
      <c r="F20" s="469">
        <v>100</v>
      </c>
      <c r="G20" s="240">
        <v>426</v>
      </c>
      <c r="H20" s="184" t="s">
        <v>121</v>
      </c>
    </row>
    <row r="21" spans="1:14" ht="18.75" customHeight="1" x14ac:dyDescent="0.25">
      <c r="A21" s="470"/>
      <c r="B21" s="470"/>
      <c r="C21" s="470"/>
      <c r="D21" s="74">
        <v>6</v>
      </c>
      <c r="E21" s="73">
        <v>4.8</v>
      </c>
      <c r="F21" s="470"/>
      <c r="G21" s="74">
        <v>419</v>
      </c>
      <c r="H21" s="185"/>
    </row>
    <row r="22" spans="1:14" ht="18.75" customHeight="1" thickBot="1" x14ac:dyDescent="0.3">
      <c r="A22" s="471"/>
      <c r="B22" s="471"/>
      <c r="C22" s="471"/>
      <c r="D22" s="116">
        <v>6</v>
      </c>
      <c r="E22" s="77">
        <v>4.8</v>
      </c>
      <c r="F22" s="471"/>
      <c r="G22" s="112">
        <v>530</v>
      </c>
      <c r="H22" s="186"/>
    </row>
    <row r="23" spans="1:14" ht="18.75" customHeight="1" x14ac:dyDescent="0.25">
      <c r="A23" s="469">
        <v>6</v>
      </c>
      <c r="B23" s="469" t="s">
        <v>126</v>
      </c>
      <c r="C23" s="469">
        <v>63</v>
      </c>
      <c r="D23" s="114">
        <v>5.6</v>
      </c>
      <c r="E23" s="111">
        <v>5.8</v>
      </c>
      <c r="F23" s="472">
        <v>50</v>
      </c>
      <c r="G23" s="115">
        <v>423</v>
      </c>
      <c r="H23" s="184" t="s">
        <v>121</v>
      </c>
    </row>
    <row r="24" spans="1:14" ht="18.75" customHeight="1" x14ac:dyDescent="0.25">
      <c r="A24" s="470"/>
      <c r="B24" s="470"/>
      <c r="C24" s="470"/>
      <c r="D24" s="75">
        <v>5.6</v>
      </c>
      <c r="E24" s="73">
        <v>5.8</v>
      </c>
      <c r="F24" s="473"/>
      <c r="G24" s="74">
        <v>542</v>
      </c>
      <c r="H24" s="185"/>
    </row>
    <row r="25" spans="1:14" ht="18" customHeight="1" thickBot="1" x14ac:dyDescent="0.3">
      <c r="A25" s="471"/>
      <c r="B25" s="471"/>
      <c r="C25" s="471"/>
      <c r="D25" s="76">
        <v>5.6</v>
      </c>
      <c r="E25" s="77">
        <v>5.8</v>
      </c>
      <c r="F25" s="474"/>
      <c r="G25" s="116">
        <v>635</v>
      </c>
      <c r="H25" s="186"/>
    </row>
    <row r="26" spans="1:14" ht="26.25" customHeight="1" x14ac:dyDescent="0.25">
      <c r="B26" s="19" t="s">
        <v>276</v>
      </c>
      <c r="G26" s="241"/>
    </row>
    <row r="27" spans="1:14" s="24" customFormat="1" ht="18.75" x14ac:dyDescent="0.3">
      <c r="A27" s="245" t="s">
        <v>55</v>
      </c>
      <c r="B27" s="244" t="s">
        <v>279</v>
      </c>
      <c r="C27" s="244"/>
      <c r="D27" s="246"/>
      <c r="E27" s="246" t="s">
        <v>277</v>
      </c>
      <c r="G27" s="32"/>
      <c r="H27" s="198"/>
      <c r="I27" s="32"/>
      <c r="J27" s="32"/>
      <c r="K27" s="32"/>
      <c r="L27" s="32"/>
      <c r="M27" s="21"/>
      <c r="N27" s="21"/>
    </row>
    <row r="28" spans="1:14" s="24" customFormat="1" ht="20.25" x14ac:dyDescent="0.3">
      <c r="A28" s="245" t="s">
        <v>55</v>
      </c>
      <c r="B28" s="244" t="s">
        <v>53</v>
      </c>
      <c r="C28" s="244"/>
      <c r="D28" s="244" t="s">
        <v>280</v>
      </c>
      <c r="E28" s="246"/>
      <c r="G28" s="32"/>
      <c r="H28" s="198"/>
      <c r="I28" s="32"/>
      <c r="J28" s="32"/>
      <c r="K28" s="32"/>
      <c r="L28" s="32"/>
      <c r="M28" s="21"/>
      <c r="N28" s="21"/>
    </row>
    <row r="29" spans="1:14" s="24" customFormat="1" ht="18.75" x14ac:dyDescent="0.3">
      <c r="A29" s="245" t="s">
        <v>55</v>
      </c>
      <c r="B29" s="244" t="s">
        <v>54</v>
      </c>
      <c r="C29" s="247"/>
      <c r="D29" s="19" t="s">
        <v>278</v>
      </c>
      <c r="E29" s="244"/>
      <c r="F29" s="32"/>
      <c r="G29" s="32"/>
      <c r="H29" s="198"/>
      <c r="I29" s="32"/>
      <c r="J29" s="32"/>
      <c r="K29" s="32"/>
      <c r="L29" s="32"/>
      <c r="M29" s="21"/>
      <c r="N29" s="21"/>
    </row>
    <row r="30" spans="1:14" s="24" customFormat="1" ht="18.75" x14ac:dyDescent="0.3">
      <c r="A30" s="245" t="s">
        <v>55</v>
      </c>
      <c r="B30" s="244" t="s">
        <v>265</v>
      </c>
      <c r="C30" s="244"/>
      <c r="D30" s="244"/>
      <c r="F30" s="244" t="s">
        <v>239</v>
      </c>
      <c r="H30" s="32"/>
      <c r="I30" s="32"/>
      <c r="J30" s="32"/>
      <c r="K30" s="32"/>
      <c r="L30" s="32"/>
      <c r="M30" s="21"/>
      <c r="N30" s="21"/>
    </row>
    <row r="31" spans="1:14" s="24" customFormat="1" ht="18.75" x14ac:dyDescent="0.3">
      <c r="A31" s="245" t="s">
        <v>55</v>
      </c>
      <c r="B31" s="244" t="s">
        <v>266</v>
      </c>
      <c r="C31" s="244"/>
      <c r="D31" s="244" t="s">
        <v>295</v>
      </c>
      <c r="E31" s="244"/>
      <c r="F31" s="32"/>
      <c r="H31" s="198"/>
      <c r="I31" s="32"/>
      <c r="J31" s="32"/>
      <c r="K31" s="32"/>
      <c r="L31" s="32"/>
      <c r="M31" s="21"/>
      <c r="N31" s="21"/>
    </row>
    <row r="32" spans="1:14" s="231" customFormat="1" ht="48" customHeight="1" x14ac:dyDescent="0.25">
      <c r="A32" s="216"/>
      <c r="B32" s="436" t="s">
        <v>275</v>
      </c>
      <c r="C32" s="436"/>
      <c r="D32" s="249"/>
      <c r="E32" s="436" t="s">
        <v>283</v>
      </c>
      <c r="F32" s="436"/>
      <c r="G32" s="436" t="s">
        <v>284</v>
      </c>
      <c r="H32" s="436"/>
      <c r="I32" s="216"/>
      <c r="J32" s="216"/>
      <c r="K32" s="216"/>
      <c r="L32" s="216"/>
    </row>
    <row r="33" spans="1:13" s="231" customFormat="1" ht="15.75" x14ac:dyDescent="0.25">
      <c r="A33" s="468" t="s">
        <v>74</v>
      </c>
      <c r="B33" s="468"/>
      <c r="C33" s="468"/>
      <c r="D33" s="180"/>
      <c r="E33" s="468" t="s">
        <v>75</v>
      </c>
      <c r="F33" s="468"/>
      <c r="G33" s="468" t="s">
        <v>76</v>
      </c>
      <c r="H33" s="468"/>
      <c r="K33" s="180"/>
      <c r="L33" s="180"/>
    </row>
    <row r="34" spans="1:13" s="231" customFormat="1" ht="15.75" x14ac:dyDescent="0.25">
      <c r="A34" s="468" t="s">
        <v>95</v>
      </c>
      <c r="B34" s="468"/>
      <c r="C34" s="468"/>
      <c r="D34" s="180"/>
      <c r="E34" s="468" t="s">
        <v>65</v>
      </c>
      <c r="F34" s="468"/>
      <c r="G34" s="468" t="s">
        <v>67</v>
      </c>
      <c r="H34" s="468"/>
      <c r="K34" s="180"/>
      <c r="L34" s="180"/>
    </row>
    <row r="35" spans="1:13" s="231" customFormat="1" ht="18" customHeight="1" x14ac:dyDescent="0.25">
      <c r="A35" s="468" t="s">
        <v>174</v>
      </c>
      <c r="B35" s="468"/>
      <c r="C35" s="468"/>
      <c r="D35" s="180"/>
      <c r="E35" s="468" t="s">
        <v>174</v>
      </c>
      <c r="F35" s="468"/>
      <c r="G35" s="468" t="s">
        <v>174</v>
      </c>
      <c r="H35" s="468"/>
      <c r="K35" s="180"/>
      <c r="L35" s="180"/>
    </row>
    <row r="36" spans="1:13" s="231" customFormat="1" ht="42.75" customHeight="1" x14ac:dyDescent="0.25">
      <c r="B36" s="467" t="s">
        <v>264</v>
      </c>
      <c r="C36" s="467"/>
      <c r="D36" s="190"/>
      <c r="E36" s="467" t="s">
        <v>285</v>
      </c>
      <c r="F36" s="467"/>
      <c r="G36" s="467" t="s">
        <v>282</v>
      </c>
      <c r="H36" s="467"/>
      <c r="I36" s="180"/>
      <c r="J36" s="180"/>
      <c r="K36" s="180"/>
      <c r="L36" s="180"/>
    </row>
    <row r="37" spans="1:13" s="231" customFormat="1" ht="15.75" x14ac:dyDescent="0.25">
      <c r="A37" s="468" t="s">
        <v>77</v>
      </c>
      <c r="B37" s="468"/>
      <c r="C37" s="468"/>
      <c r="D37" s="180"/>
      <c r="E37" s="468" t="s">
        <v>78</v>
      </c>
      <c r="F37" s="468"/>
      <c r="G37" s="468" t="s">
        <v>206</v>
      </c>
      <c r="H37" s="468"/>
      <c r="J37" s="180"/>
      <c r="K37" s="180"/>
      <c r="L37" s="180"/>
    </row>
    <row r="38" spans="1:13" s="231" customFormat="1" ht="15.75" x14ac:dyDescent="0.25">
      <c r="A38" s="468" t="s">
        <v>79</v>
      </c>
      <c r="B38" s="468"/>
      <c r="C38" s="468"/>
      <c r="D38" s="180"/>
      <c r="E38" s="468" t="s">
        <v>66</v>
      </c>
      <c r="F38" s="468"/>
      <c r="G38" s="468" t="s">
        <v>80</v>
      </c>
      <c r="H38" s="468"/>
      <c r="J38" s="180"/>
      <c r="K38" s="180"/>
      <c r="L38" s="180"/>
      <c r="M38" s="231" t="s">
        <v>82</v>
      </c>
    </row>
    <row r="39" spans="1:13" ht="15" customHeight="1" x14ac:dyDescent="0.25">
      <c r="A39" s="468" t="s">
        <v>174</v>
      </c>
      <c r="B39" s="468"/>
      <c r="C39" s="468"/>
      <c r="D39" s="180"/>
      <c r="E39" s="468" t="s">
        <v>174</v>
      </c>
      <c r="F39" s="468"/>
      <c r="G39" s="468" t="s">
        <v>174</v>
      </c>
      <c r="H39" s="468"/>
      <c r="I39" s="231"/>
      <c r="J39" s="231"/>
      <c r="K39" s="180"/>
      <c r="L39" s="180"/>
    </row>
    <row r="40" spans="1:13" ht="15.75" customHeight="1" x14ac:dyDescent="0.25"/>
    <row r="41" spans="1:13" ht="15" customHeight="1" x14ac:dyDescent="0.25"/>
    <row r="42" spans="1:13" ht="15" customHeight="1" x14ac:dyDescent="0.25"/>
    <row r="43" spans="1:13" ht="15.75" customHeight="1" x14ac:dyDescent="0.25"/>
    <row r="44" spans="1:13" ht="15" customHeight="1" x14ac:dyDescent="0.25"/>
    <row r="45" spans="1:13" ht="15" customHeight="1" x14ac:dyDescent="0.25"/>
    <row r="46" spans="1:13" ht="15.75" customHeight="1" x14ac:dyDescent="0.25"/>
  </sheetData>
  <mergeCells count="54">
    <mergeCell ref="A2:H2"/>
    <mergeCell ref="B6:D6"/>
    <mergeCell ref="A11:A13"/>
    <mergeCell ref="C11:C13"/>
    <mergeCell ref="F11:F13"/>
    <mergeCell ref="A3:G3"/>
    <mergeCell ref="G5:H5"/>
    <mergeCell ref="G6:H6"/>
    <mergeCell ref="A8:A10"/>
    <mergeCell ref="C8:C10"/>
    <mergeCell ref="F8:F10"/>
    <mergeCell ref="B8:B10"/>
    <mergeCell ref="A4:H4"/>
    <mergeCell ref="A14:A16"/>
    <mergeCell ref="C14:C16"/>
    <mergeCell ref="F14:F16"/>
    <mergeCell ref="B11:B13"/>
    <mergeCell ref="B14:B16"/>
    <mergeCell ref="F17:F19"/>
    <mergeCell ref="A20:A22"/>
    <mergeCell ref="C20:C22"/>
    <mergeCell ref="F20:F22"/>
    <mergeCell ref="A23:A25"/>
    <mergeCell ref="C23:C25"/>
    <mergeCell ref="F23:F25"/>
    <mergeCell ref="A17:A19"/>
    <mergeCell ref="C17:C19"/>
    <mergeCell ref="B23:B25"/>
    <mergeCell ref="B17:B19"/>
    <mergeCell ref="B20:B22"/>
    <mergeCell ref="G37:H37"/>
    <mergeCell ref="G38:H38"/>
    <mergeCell ref="G39:H39"/>
    <mergeCell ref="G33:H33"/>
    <mergeCell ref="G34:H34"/>
    <mergeCell ref="G35:H35"/>
    <mergeCell ref="E38:F38"/>
    <mergeCell ref="E39:F39"/>
    <mergeCell ref="E37:F37"/>
    <mergeCell ref="A35:C35"/>
    <mergeCell ref="A37:C37"/>
    <mergeCell ref="A38:C38"/>
    <mergeCell ref="A39:C39"/>
    <mergeCell ref="E35:F35"/>
    <mergeCell ref="B32:C32"/>
    <mergeCell ref="E32:F32"/>
    <mergeCell ref="G32:H32"/>
    <mergeCell ref="B36:C36"/>
    <mergeCell ref="E36:F36"/>
    <mergeCell ref="G36:H36"/>
    <mergeCell ref="A33:C33"/>
    <mergeCell ref="A34:C34"/>
    <mergeCell ref="E34:F34"/>
    <mergeCell ref="E33:F33"/>
  </mergeCells>
  <printOptions horizontalCentered="1"/>
  <pageMargins left="0.7" right="0" top="0.5" bottom="0.5" header="0.55000000000000004" footer="0.05"/>
  <pageSetup paperSize="9" scale="8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view="pageBreakPreview" topLeftCell="A24" zoomScaleNormal="100" zoomScaleSheetLayoutView="100" workbookViewId="0">
      <selection activeCell="F26" sqref="F26"/>
    </sheetView>
  </sheetViews>
  <sheetFormatPr defaultColWidth="9.140625" defaultRowHeight="15.75" x14ac:dyDescent="0.25"/>
  <cols>
    <col min="1" max="1" width="14.28515625" style="68" customWidth="1"/>
    <col min="2" max="2" width="10.85546875" style="68" customWidth="1"/>
    <col min="3" max="3" width="12.5703125" style="68" customWidth="1"/>
    <col min="4" max="4" width="16.140625" style="68" customWidth="1"/>
    <col min="5" max="5" width="15.28515625" style="68" customWidth="1"/>
    <col min="6" max="6" width="13.85546875" style="68" customWidth="1"/>
    <col min="7" max="7" width="13.28515625" style="68" customWidth="1"/>
    <col min="8" max="16384" width="9.140625" style="68"/>
  </cols>
  <sheetData>
    <row r="1" spans="1:12" x14ac:dyDescent="0.25">
      <c r="G1" s="21"/>
    </row>
    <row r="2" spans="1:12" s="58" customFormat="1" ht="21" x14ac:dyDescent="0.35">
      <c r="A2" s="488" t="s">
        <v>297</v>
      </c>
      <c r="B2" s="488"/>
      <c r="C2" s="488"/>
      <c r="D2" s="488"/>
      <c r="E2" s="488"/>
      <c r="F2" s="488"/>
      <c r="G2" s="488"/>
    </row>
    <row r="3" spans="1:12" ht="27" customHeight="1" x14ac:dyDescent="0.35">
      <c r="A3" s="489" t="s">
        <v>178</v>
      </c>
      <c r="B3" s="489"/>
      <c r="C3" s="58"/>
      <c r="D3" s="104"/>
      <c r="E3" s="58"/>
      <c r="F3" s="58"/>
      <c r="G3" s="58"/>
      <c r="H3" s="58"/>
      <c r="I3" s="58"/>
      <c r="J3" s="58"/>
      <c r="K3" s="58"/>
      <c r="L3" s="58"/>
    </row>
    <row r="4" spans="1:12" ht="31.5" customHeight="1" x14ac:dyDescent="0.25">
      <c r="A4" s="490" t="s">
        <v>153</v>
      </c>
      <c r="B4" s="490"/>
      <c r="C4" s="510" t="s">
        <v>298</v>
      </c>
      <c r="D4" s="510"/>
      <c r="E4" s="510"/>
      <c r="F4" s="510"/>
      <c r="G4" s="510"/>
    </row>
    <row r="5" spans="1:12" ht="31.5" x14ac:dyDescent="0.25">
      <c r="A5" s="117" t="s">
        <v>134</v>
      </c>
      <c r="B5" s="118" t="s">
        <v>154</v>
      </c>
      <c r="C5" s="107" t="s">
        <v>155</v>
      </c>
    </row>
    <row r="6" spans="1:12" x14ac:dyDescent="0.25">
      <c r="A6" s="69" t="s">
        <v>162</v>
      </c>
      <c r="B6" s="511" t="s">
        <v>299</v>
      </c>
      <c r="C6" s="69" t="s">
        <v>301</v>
      </c>
    </row>
    <row r="7" spans="1:12" x14ac:dyDescent="0.25">
      <c r="A7" s="69" t="s">
        <v>163</v>
      </c>
      <c r="B7" s="511"/>
      <c r="C7" s="69"/>
    </row>
    <row r="8" spans="1:12" x14ac:dyDescent="0.25">
      <c r="A8" s="69"/>
      <c r="B8" s="511"/>
      <c r="C8" s="69"/>
    </row>
    <row r="9" spans="1:12" x14ac:dyDescent="0.25">
      <c r="A9" s="69"/>
      <c r="B9" s="511"/>
      <c r="C9" s="69"/>
    </row>
    <row r="10" spans="1:12" x14ac:dyDescent="0.25">
      <c r="A10" s="69"/>
      <c r="B10" s="511"/>
      <c r="C10" s="69"/>
    </row>
    <row r="11" spans="1:12" x14ac:dyDescent="0.25">
      <c r="A11" s="69"/>
      <c r="B11" s="511"/>
      <c r="C11" s="69"/>
    </row>
    <row r="12" spans="1:12" x14ac:dyDescent="0.25">
      <c r="A12" s="69"/>
      <c r="B12" s="511"/>
      <c r="C12" s="69"/>
    </row>
    <row r="14" spans="1:12" x14ac:dyDescent="0.25">
      <c r="A14" s="68" t="s">
        <v>167</v>
      </c>
      <c r="C14" s="68" t="s">
        <v>168</v>
      </c>
    </row>
    <row r="16" spans="1:12" x14ac:dyDescent="0.25">
      <c r="A16" s="57" t="s">
        <v>23</v>
      </c>
    </row>
    <row r="17" spans="1:12" ht="19.5" customHeight="1" x14ac:dyDescent="0.25"/>
    <row r="18" spans="1:12" ht="29.25" customHeight="1" x14ac:dyDescent="0.25">
      <c r="A18" s="483" t="s">
        <v>134</v>
      </c>
      <c r="B18" s="481" t="s">
        <v>157</v>
      </c>
      <c r="C18" s="483" t="s">
        <v>152</v>
      </c>
      <c r="D18" s="483" t="s">
        <v>22</v>
      </c>
      <c r="E18" s="478" t="s">
        <v>158</v>
      </c>
      <c r="F18" s="479"/>
      <c r="G18" s="480"/>
    </row>
    <row r="19" spans="1:12" ht="59.25" customHeight="1" x14ac:dyDescent="0.25">
      <c r="A19" s="484"/>
      <c r="B19" s="482"/>
      <c r="C19" s="484"/>
      <c r="D19" s="484"/>
      <c r="E19" s="108" t="s">
        <v>159</v>
      </c>
      <c r="F19" s="108" t="s">
        <v>160</v>
      </c>
      <c r="G19" s="108" t="s">
        <v>161</v>
      </c>
    </row>
    <row r="20" spans="1:12" ht="39" customHeight="1" x14ac:dyDescent="0.25">
      <c r="A20" s="109" t="s">
        <v>162</v>
      </c>
      <c r="B20" s="485" t="s">
        <v>164</v>
      </c>
      <c r="C20" s="485" t="s">
        <v>165</v>
      </c>
      <c r="D20" s="485" t="s">
        <v>166</v>
      </c>
      <c r="E20" s="110"/>
      <c r="F20" s="110"/>
      <c r="G20" s="110"/>
      <c r="H20" s="123"/>
      <c r="I20" s="123" t="e">
        <f>AVERAGE(E20:H20)</f>
        <v>#DIV/0!</v>
      </c>
    </row>
    <row r="21" spans="1:12" ht="35.25" customHeight="1" x14ac:dyDescent="0.25">
      <c r="A21" s="109" t="s">
        <v>163</v>
      </c>
      <c r="B21" s="485"/>
      <c r="C21" s="485"/>
      <c r="D21" s="485"/>
      <c r="E21" s="110"/>
      <c r="F21" s="110"/>
      <c r="G21" s="110"/>
      <c r="H21" s="123"/>
      <c r="I21" s="123"/>
    </row>
    <row r="22" spans="1:12" ht="34.5" customHeight="1" x14ac:dyDescent="0.25">
      <c r="A22" s="109"/>
      <c r="B22" s="485"/>
      <c r="C22" s="485"/>
      <c r="D22" s="485"/>
      <c r="E22" s="110"/>
      <c r="F22" s="110"/>
      <c r="G22" s="110"/>
      <c r="H22" s="123"/>
      <c r="I22" s="123"/>
    </row>
    <row r="23" spans="1:12" ht="33.75" customHeight="1" x14ac:dyDescent="0.25">
      <c r="A23" s="109"/>
      <c r="B23" s="485"/>
      <c r="C23" s="485"/>
      <c r="D23" s="485"/>
      <c r="E23" s="110"/>
      <c r="F23" s="110"/>
      <c r="G23" s="110"/>
      <c r="H23" s="123"/>
      <c r="I23" s="123"/>
    </row>
    <row r="24" spans="1:12" ht="33.75" customHeight="1" x14ac:dyDescent="0.25">
      <c r="A24" s="109"/>
      <c r="B24" s="485"/>
      <c r="C24" s="485"/>
      <c r="D24" s="485"/>
      <c r="E24" s="110"/>
      <c r="F24" s="110"/>
      <c r="G24" s="110"/>
      <c r="H24" s="123"/>
      <c r="I24" s="123"/>
    </row>
    <row r="25" spans="1:12" ht="33.75" customHeight="1" x14ac:dyDescent="0.25">
      <c r="A25" s="109"/>
      <c r="B25" s="485"/>
      <c r="C25" s="485"/>
      <c r="D25" s="485"/>
      <c r="E25" s="110"/>
      <c r="F25" s="110"/>
      <c r="G25" s="110"/>
      <c r="H25" s="123"/>
      <c r="I25" s="123"/>
    </row>
    <row r="26" spans="1:12" ht="33" customHeight="1" x14ac:dyDescent="0.25">
      <c r="A26" s="69"/>
      <c r="B26" s="485"/>
      <c r="C26" s="485"/>
      <c r="D26" s="485"/>
      <c r="E26" s="110"/>
      <c r="F26" s="110"/>
      <c r="G26" s="110"/>
      <c r="H26" s="123" t="e">
        <f>AVERAGE(E26:G26)</f>
        <v>#DIV/0!</v>
      </c>
    </row>
    <row r="27" spans="1:12" s="5" customFormat="1" ht="45" customHeight="1" x14ac:dyDescent="0.25">
      <c r="A27" s="486"/>
      <c r="B27" s="486"/>
      <c r="C27" s="486"/>
      <c r="D27" s="487"/>
      <c r="E27" s="487"/>
      <c r="F27" s="486"/>
      <c r="G27" s="486"/>
      <c r="H27" s="68"/>
      <c r="I27" s="68"/>
      <c r="J27" s="68"/>
      <c r="K27" s="68"/>
      <c r="L27" s="68"/>
    </row>
    <row r="28" spans="1:12" s="250" customFormat="1" ht="16.5" x14ac:dyDescent="0.25">
      <c r="A28" s="19" t="s">
        <v>305</v>
      </c>
      <c r="B28"/>
      <c r="C28" s="19"/>
      <c r="D28" s="19" t="s">
        <v>306</v>
      </c>
      <c r="E28"/>
      <c r="F28" s="19" t="s">
        <v>307</v>
      </c>
      <c r="G28" s="19"/>
      <c r="K28" s="242"/>
      <c r="L28" s="242"/>
    </row>
    <row r="29" spans="1:12" s="250" customFormat="1" ht="16.5" x14ac:dyDescent="0.25">
      <c r="A29" s="19" t="s">
        <v>308</v>
      </c>
      <c r="B29"/>
      <c r="C29" s="19"/>
      <c r="D29" s="19" t="s">
        <v>65</v>
      </c>
      <c r="E29"/>
      <c r="F29" s="19" t="s">
        <v>67</v>
      </c>
      <c r="G29" s="19"/>
      <c r="K29" s="242"/>
      <c r="L29" s="242"/>
    </row>
    <row r="30" spans="1:12" s="250" customFormat="1" ht="15.75" customHeight="1" x14ac:dyDescent="0.25">
      <c r="A30" s="53" t="s">
        <v>302</v>
      </c>
      <c r="B30"/>
      <c r="C30" s="53"/>
      <c r="D30" s="53" t="s">
        <v>302</v>
      </c>
      <c r="E30" s="19"/>
      <c r="F30" s="19" t="s">
        <v>302</v>
      </c>
      <c r="G30" s="19"/>
      <c r="K30" s="242"/>
      <c r="L30" s="242"/>
    </row>
    <row r="31" spans="1:12" s="250" customFormat="1" ht="37.5" customHeight="1" x14ac:dyDescent="0.25">
      <c r="A31" s="19"/>
      <c r="B31" s="19"/>
      <c r="C31" s="19"/>
      <c r="D31" s="19"/>
      <c r="E31" s="19"/>
      <c r="F31" s="19"/>
      <c r="G31" s="19"/>
    </row>
    <row r="32" spans="1:12" s="250" customFormat="1" ht="16.5" x14ac:dyDescent="0.25">
      <c r="A32" s="514" t="s">
        <v>303</v>
      </c>
      <c r="B32" s="514"/>
      <c r="C32" s="514"/>
      <c r="D32" s="19" t="s">
        <v>309</v>
      </c>
      <c r="E32" s="53"/>
      <c r="F32" s="53" t="s">
        <v>304</v>
      </c>
      <c r="G32" s="53"/>
      <c r="J32" s="242"/>
      <c r="K32" s="242"/>
      <c r="L32" s="242"/>
    </row>
    <row r="33" spans="1:13" s="250" customFormat="1" ht="16.5" x14ac:dyDescent="0.25">
      <c r="A33" s="514" t="s">
        <v>310</v>
      </c>
      <c r="B33" s="514"/>
      <c r="C33" s="514"/>
      <c r="D33" s="19" t="s">
        <v>311</v>
      </c>
      <c r="E33" s="53"/>
      <c r="F33" s="53" t="s">
        <v>66</v>
      </c>
      <c r="G33" s="53"/>
      <c r="J33" s="242"/>
      <c r="K33" s="242"/>
      <c r="L33" s="242"/>
      <c r="M33" s="250" t="s">
        <v>82</v>
      </c>
    </row>
    <row r="34" spans="1:13" s="251" customFormat="1" ht="17.25" x14ac:dyDescent="0.3">
      <c r="A34" s="514" t="s">
        <v>302</v>
      </c>
      <c r="B34" s="514"/>
      <c r="C34" s="514"/>
      <c r="D34" s="19" t="s">
        <v>302</v>
      </c>
      <c r="E34" s="53"/>
      <c r="F34" s="19" t="s">
        <v>302</v>
      </c>
      <c r="G34" s="19"/>
      <c r="H34" s="250"/>
      <c r="I34" s="250"/>
      <c r="J34" s="250"/>
      <c r="K34" s="242"/>
      <c r="L34" s="250"/>
    </row>
    <row r="35" spans="1:13" x14ac:dyDescent="0.25">
      <c r="D35" s="106"/>
    </row>
  </sheetData>
  <mergeCells count="19">
    <mergeCell ref="A27:C27"/>
    <mergeCell ref="D27:E27"/>
    <mergeCell ref="F27:G27"/>
    <mergeCell ref="A2:G2"/>
    <mergeCell ref="C4:G4"/>
    <mergeCell ref="A3:B3"/>
    <mergeCell ref="A4:B4"/>
    <mergeCell ref="A18:A19"/>
    <mergeCell ref="B6:B12"/>
    <mergeCell ref="E18:G18"/>
    <mergeCell ref="B18:B19"/>
    <mergeCell ref="C18:C19"/>
    <mergeCell ref="D18:D19"/>
    <mergeCell ref="D20:D26"/>
    <mergeCell ref="B20:B26"/>
    <mergeCell ref="C20:C26"/>
    <mergeCell ref="A34:C34"/>
    <mergeCell ref="A32:C32"/>
    <mergeCell ref="A33:C33"/>
  </mergeCells>
  <pageMargins left="0.7" right="0.25" top="0.75" bottom="0.5" header="0.3" footer="0.3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view="pageBreakPreview" topLeftCell="A4" zoomScaleNormal="100" zoomScaleSheetLayoutView="100" workbookViewId="0">
      <selection activeCell="A10" sqref="A10"/>
    </sheetView>
  </sheetViews>
  <sheetFormatPr defaultColWidth="9.140625" defaultRowHeight="15.75" x14ac:dyDescent="0.25"/>
  <cols>
    <col min="1" max="1" width="9.28515625" style="68" customWidth="1"/>
    <col min="2" max="2" width="13.7109375" style="68" customWidth="1"/>
    <col min="3" max="3" width="9.7109375" style="68" customWidth="1"/>
    <col min="4" max="4" width="8.5703125" style="68" customWidth="1"/>
    <col min="5" max="5" width="9.140625" style="68" customWidth="1"/>
    <col min="6" max="8" width="9.140625" style="68"/>
    <col min="9" max="9" width="15" style="68" customWidth="1"/>
    <col min="10" max="16384" width="9.140625" style="68"/>
  </cols>
  <sheetData>
    <row r="1" spans="1:12" s="58" customFormat="1" ht="21" x14ac:dyDescent="0.35">
      <c r="A1" s="488" t="s">
        <v>138</v>
      </c>
      <c r="B1" s="488"/>
      <c r="C1" s="488"/>
      <c r="D1" s="488"/>
      <c r="E1" s="488"/>
      <c r="F1" s="488"/>
      <c r="G1" s="488"/>
    </row>
    <row r="2" spans="1:12" s="58" customFormat="1" ht="21" x14ac:dyDescent="0.35">
      <c r="A2" s="489" t="s">
        <v>15</v>
      </c>
      <c r="B2" s="489"/>
      <c r="C2" s="57" t="s">
        <v>150</v>
      </c>
      <c r="D2" s="90"/>
    </row>
    <row r="3" spans="1:12" s="58" customFormat="1" ht="18.75" x14ac:dyDescent="0.3">
      <c r="A3" s="497" t="s">
        <v>97</v>
      </c>
      <c r="B3" s="497"/>
      <c r="C3" s="57"/>
      <c r="D3" s="57"/>
    </row>
    <row r="4" spans="1:12" s="58" customFormat="1" ht="18.75" x14ac:dyDescent="0.3">
      <c r="A4" s="89" t="s">
        <v>140</v>
      </c>
      <c r="B4" s="98" t="s">
        <v>141</v>
      </c>
      <c r="D4" s="57"/>
      <c r="E4" s="489" t="s">
        <v>149</v>
      </c>
      <c r="F4" s="489"/>
      <c r="G4" s="57" t="s">
        <v>142</v>
      </c>
      <c r="H4" s="57" t="s">
        <v>224</v>
      </c>
      <c r="I4" s="57"/>
    </row>
    <row r="5" spans="1:12" s="58" customFormat="1" ht="6" customHeight="1" x14ac:dyDescent="0.3">
      <c r="C5" s="57"/>
      <c r="D5" s="57"/>
    </row>
    <row r="6" spans="1:12" s="57" customFormat="1" ht="32.25" customHeight="1" x14ac:dyDescent="0.25">
      <c r="A6" s="503" t="s">
        <v>134</v>
      </c>
      <c r="B6" s="505" t="s">
        <v>139</v>
      </c>
      <c r="C6" s="507" t="s">
        <v>143</v>
      </c>
      <c r="D6" s="508"/>
      <c r="E6" s="509"/>
      <c r="F6" s="491" t="s">
        <v>148</v>
      </c>
      <c r="G6" s="492"/>
      <c r="H6" s="493"/>
      <c r="I6" s="481" t="s">
        <v>22</v>
      </c>
    </row>
    <row r="7" spans="1:12" s="57" customFormat="1" ht="45" customHeight="1" x14ac:dyDescent="0.25">
      <c r="A7" s="504"/>
      <c r="B7" s="506"/>
      <c r="C7" s="102" t="s">
        <v>135</v>
      </c>
      <c r="D7" s="102" t="s">
        <v>136</v>
      </c>
      <c r="E7" s="102" t="s">
        <v>137</v>
      </c>
      <c r="F7" s="102" t="s">
        <v>135</v>
      </c>
      <c r="G7" s="102" t="s">
        <v>136</v>
      </c>
      <c r="H7" s="102" t="s">
        <v>137</v>
      </c>
      <c r="I7" s="482"/>
    </row>
    <row r="8" spans="1:12" s="57" customFormat="1" ht="29.25" customHeight="1" x14ac:dyDescent="0.25">
      <c r="A8" s="498">
        <v>1</v>
      </c>
      <c r="B8" s="422" t="s">
        <v>146</v>
      </c>
      <c r="C8" s="99">
        <v>0.3</v>
      </c>
      <c r="D8" s="99">
        <v>0.28999999999999998</v>
      </c>
      <c r="E8" s="99">
        <v>0.31</v>
      </c>
      <c r="F8" s="102"/>
      <c r="G8" s="102"/>
      <c r="H8" s="102"/>
      <c r="I8" s="494" t="s">
        <v>151</v>
      </c>
    </row>
    <row r="9" spans="1:12" ht="33" customHeight="1" x14ac:dyDescent="0.25">
      <c r="A9" s="499"/>
      <c r="B9" s="424"/>
      <c r="C9" s="500">
        <f>AVERAGE(C8:E8)</f>
        <v>0.3</v>
      </c>
      <c r="D9" s="501"/>
      <c r="E9" s="502"/>
      <c r="F9" s="99" t="s">
        <v>147</v>
      </c>
      <c r="G9" s="99" t="s">
        <v>147</v>
      </c>
      <c r="H9" s="99" t="s">
        <v>147</v>
      </c>
      <c r="I9" s="495"/>
    </row>
    <row r="10" spans="1:12" ht="47.25" customHeight="1" x14ac:dyDescent="0.25">
      <c r="A10" s="101">
        <v>2</v>
      </c>
      <c r="B10" s="97" t="s">
        <v>144</v>
      </c>
      <c r="C10" s="99">
        <v>0.3</v>
      </c>
      <c r="D10" s="99">
        <v>0.33</v>
      </c>
      <c r="E10" s="99">
        <v>0.33</v>
      </c>
      <c r="F10" s="99">
        <f>(C10-0.3)*100/0.3</f>
        <v>0</v>
      </c>
      <c r="G10" s="99">
        <f t="shared" ref="G10:H11" si="0">(D10-0.3)*100/0.3</f>
        <v>10.000000000000009</v>
      </c>
      <c r="H10" s="99">
        <f t="shared" si="0"/>
        <v>10.000000000000009</v>
      </c>
      <c r="I10" s="495"/>
    </row>
    <row r="11" spans="1:12" ht="51.75" customHeight="1" x14ac:dyDescent="0.25">
      <c r="A11" s="101">
        <v>3</v>
      </c>
      <c r="B11" s="97" t="s">
        <v>145</v>
      </c>
      <c r="C11" s="100">
        <v>0.32</v>
      </c>
      <c r="D11" s="100">
        <v>0.32</v>
      </c>
      <c r="E11" s="100">
        <v>0.31</v>
      </c>
      <c r="F11" s="99">
        <f>(C11-0.3)*100/0.3</f>
        <v>6.6666666666666732</v>
      </c>
      <c r="G11" s="99">
        <f t="shared" si="0"/>
        <v>6.6666666666666732</v>
      </c>
      <c r="H11" s="99">
        <f t="shared" si="0"/>
        <v>3.3333333333333366</v>
      </c>
      <c r="I11" s="496"/>
    </row>
    <row r="12" spans="1:12" ht="19.5" customHeight="1" x14ac:dyDescent="0.25"/>
    <row r="13" spans="1:12" ht="33" customHeight="1" x14ac:dyDescent="0.25"/>
    <row r="14" spans="1:12" s="5" customFormat="1" x14ac:dyDescent="0.25">
      <c r="A14" s="467" t="s">
        <v>74</v>
      </c>
      <c r="B14" s="467"/>
      <c r="D14" s="53" t="s">
        <v>75</v>
      </c>
      <c r="F14" s="53"/>
      <c r="G14" s="53" t="s">
        <v>76</v>
      </c>
      <c r="H14" s="53"/>
      <c r="K14" s="53"/>
      <c r="L14" s="53"/>
    </row>
    <row r="15" spans="1:12" s="5" customFormat="1" x14ac:dyDescent="0.25">
      <c r="A15" s="467" t="s">
        <v>95</v>
      </c>
      <c r="B15" s="467"/>
      <c r="D15" s="53" t="s">
        <v>65</v>
      </c>
      <c r="F15" s="53"/>
      <c r="G15" s="53" t="s">
        <v>67</v>
      </c>
      <c r="H15" s="53"/>
      <c r="K15" s="53"/>
      <c r="L15" s="53"/>
    </row>
    <row r="16" spans="1:12" s="5" customFormat="1" x14ac:dyDescent="0.25">
      <c r="A16" s="467" t="s">
        <v>174</v>
      </c>
      <c r="B16" s="467"/>
      <c r="D16" s="53" t="s">
        <v>174</v>
      </c>
      <c r="F16" s="53"/>
      <c r="G16" s="53" t="s">
        <v>174</v>
      </c>
      <c r="H16" s="53"/>
      <c r="K16" s="53"/>
      <c r="L16" s="53"/>
    </row>
    <row r="17" spans="1:12" s="5" customFormat="1" ht="38.25" customHeight="1" x14ac:dyDescent="0.25">
      <c r="B17" s="19"/>
      <c r="C17" s="19"/>
      <c r="D17" s="19"/>
      <c r="F17" s="19"/>
      <c r="G17" s="19"/>
      <c r="H17" s="19"/>
      <c r="I17" s="19"/>
      <c r="J17" s="19"/>
      <c r="K17" s="19"/>
      <c r="L17" s="19"/>
    </row>
    <row r="18" spans="1:12" s="5" customFormat="1" x14ac:dyDescent="0.25">
      <c r="A18" s="467" t="s">
        <v>77</v>
      </c>
      <c r="B18" s="467"/>
      <c r="D18" s="53" t="s">
        <v>78</v>
      </c>
      <c r="F18" s="53"/>
      <c r="G18" s="467" t="s">
        <v>206</v>
      </c>
      <c r="H18" s="467"/>
      <c r="I18" s="467"/>
      <c r="J18" s="53"/>
      <c r="K18" s="53"/>
      <c r="L18" s="53"/>
    </row>
    <row r="19" spans="1:12" s="5" customFormat="1" x14ac:dyDescent="0.25">
      <c r="A19" s="467" t="s">
        <v>79</v>
      </c>
      <c r="B19" s="467"/>
      <c r="D19" s="53" t="s">
        <v>66</v>
      </c>
      <c r="F19" s="53"/>
      <c r="G19" s="467" t="s">
        <v>80</v>
      </c>
      <c r="H19" s="467"/>
      <c r="I19" s="467"/>
      <c r="J19" s="53"/>
      <c r="K19" s="53"/>
      <c r="L19" s="53"/>
    </row>
    <row r="20" spans="1:12" s="5" customFormat="1" x14ac:dyDescent="0.25">
      <c r="A20" s="467" t="s">
        <v>174</v>
      </c>
      <c r="B20" s="467"/>
      <c r="D20" s="53" t="s">
        <v>174</v>
      </c>
      <c r="F20" s="53"/>
      <c r="H20" s="103" t="s">
        <v>174</v>
      </c>
      <c r="K20" s="53"/>
      <c r="L20" s="19"/>
    </row>
    <row r="21" spans="1:12" s="24" customFormat="1" ht="15" x14ac:dyDescent="0.25">
      <c r="B21" s="29"/>
      <c r="C21" s="29"/>
      <c r="D21" s="29"/>
    </row>
    <row r="22" spans="1:12" s="24" customFormat="1" ht="15" x14ac:dyDescent="0.25"/>
    <row r="23" spans="1:12" s="24" customFormat="1" x14ac:dyDescent="0.25">
      <c r="A23" s="467" t="s">
        <v>89</v>
      </c>
      <c r="B23" s="467"/>
      <c r="C23" s="467"/>
      <c r="D23" s="71" t="s">
        <v>91</v>
      </c>
    </row>
    <row r="24" spans="1:12" s="24" customFormat="1" x14ac:dyDescent="0.25">
      <c r="A24" s="467" t="s">
        <v>90</v>
      </c>
      <c r="B24" s="467"/>
      <c r="C24" s="467"/>
      <c r="D24" s="71" t="s">
        <v>92</v>
      </c>
      <c r="E24" s="71"/>
      <c r="F24" s="71"/>
    </row>
    <row r="25" spans="1:12" s="24" customFormat="1" x14ac:dyDescent="0.25">
      <c r="A25" s="467" t="s">
        <v>93</v>
      </c>
      <c r="B25" s="467"/>
      <c r="C25" s="467"/>
      <c r="D25" s="53" t="s">
        <v>94</v>
      </c>
      <c r="E25" s="71"/>
      <c r="F25" s="71"/>
    </row>
    <row r="26" spans="1:12" s="24" customFormat="1" x14ac:dyDescent="0.25">
      <c r="A26" s="21"/>
      <c r="C26" s="53"/>
      <c r="E26" s="53"/>
      <c r="F26" s="53"/>
      <c r="G26" s="53"/>
    </row>
    <row r="27" spans="1:12" ht="19.5" customHeight="1" x14ac:dyDescent="0.25"/>
    <row r="28" spans="1:12" ht="19.5" customHeight="1" x14ac:dyDescent="0.25"/>
    <row r="29" spans="1:12" ht="19.5" customHeight="1" x14ac:dyDescent="0.25"/>
    <row r="30" spans="1:12" ht="19.5" customHeight="1" x14ac:dyDescent="0.25"/>
    <row r="31" spans="1:12" ht="19.5" customHeight="1" x14ac:dyDescent="0.25"/>
    <row r="32" spans="1:12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</sheetData>
  <mergeCells count="24">
    <mergeCell ref="A25:C25"/>
    <mergeCell ref="A2:B2"/>
    <mergeCell ref="A3:B3"/>
    <mergeCell ref="A1:G1"/>
    <mergeCell ref="A8:A9"/>
    <mergeCell ref="B8:B9"/>
    <mergeCell ref="C9:E9"/>
    <mergeCell ref="A23:C23"/>
    <mergeCell ref="A24:C24"/>
    <mergeCell ref="A15:B15"/>
    <mergeCell ref="A16:B16"/>
    <mergeCell ref="A18:B18"/>
    <mergeCell ref="A6:A7"/>
    <mergeCell ref="B6:B7"/>
    <mergeCell ref="C6:E6"/>
    <mergeCell ref="A19:B19"/>
    <mergeCell ref="A20:B20"/>
    <mergeCell ref="A14:B14"/>
    <mergeCell ref="G19:I19"/>
    <mergeCell ref="G18:I18"/>
    <mergeCell ref="E4:F4"/>
    <mergeCell ref="F6:H6"/>
    <mergeCell ref="I6:I7"/>
    <mergeCell ref="I8:I11"/>
  </mergeCells>
  <pageMargins left="0.7" right="0.2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view="pageBreakPreview" topLeftCell="A21" zoomScale="130" zoomScaleNormal="100" zoomScaleSheetLayoutView="130" workbookViewId="0">
      <selection activeCell="A10" sqref="A10:B10"/>
    </sheetView>
  </sheetViews>
  <sheetFormatPr defaultColWidth="9.140625" defaultRowHeight="12.75" x14ac:dyDescent="0.2"/>
  <cols>
    <col min="1" max="1" width="9.140625" style="1"/>
    <col min="2" max="2" width="9.42578125" style="1" customWidth="1"/>
    <col min="3" max="3" width="17.85546875" style="1" customWidth="1"/>
    <col min="4" max="4" width="9.140625" style="1"/>
    <col min="5" max="5" width="11" style="1" customWidth="1"/>
    <col min="6" max="7" width="9.140625" style="1"/>
    <col min="8" max="8" width="11.85546875" style="1" customWidth="1"/>
    <col min="9" max="9" width="12.85546875" style="1" customWidth="1"/>
    <col min="10" max="16384" width="9.140625" style="1"/>
  </cols>
  <sheetData>
    <row r="1" spans="1:9" ht="30.75" customHeight="1" x14ac:dyDescent="0.2">
      <c r="A1" s="255" t="s">
        <v>63</v>
      </c>
      <c r="B1" s="256"/>
      <c r="C1" s="256"/>
      <c r="D1" s="256"/>
      <c r="E1" s="256"/>
      <c r="F1" s="256"/>
      <c r="G1" s="256"/>
      <c r="H1" s="256"/>
      <c r="I1" s="256"/>
    </row>
    <row r="2" spans="1:9" x14ac:dyDescent="0.2">
      <c r="A2" s="256" t="s">
        <v>64</v>
      </c>
      <c r="B2" s="256"/>
      <c r="C2" s="256"/>
      <c r="D2" s="256"/>
      <c r="E2" s="256"/>
      <c r="F2" s="256"/>
      <c r="G2" s="256"/>
      <c r="H2" s="256"/>
      <c r="I2" s="256"/>
    </row>
    <row r="3" spans="1:9" ht="7.5" customHeight="1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ht="17.25" customHeight="1" x14ac:dyDescent="0.2">
      <c r="A4" s="257" t="s">
        <v>0</v>
      </c>
      <c r="B4" s="257"/>
      <c r="C4" s="257"/>
      <c r="D4" s="257"/>
      <c r="E4" s="257"/>
      <c r="F4" s="257"/>
      <c r="G4" s="257"/>
      <c r="H4" s="257"/>
      <c r="I4" s="257"/>
    </row>
    <row r="5" spans="1:9" ht="15" x14ac:dyDescent="0.25">
      <c r="A5" s="258" t="s">
        <v>216</v>
      </c>
      <c r="B5" s="258"/>
      <c r="C5" s="5" t="s">
        <v>81</v>
      </c>
      <c r="D5" s="5"/>
      <c r="E5" s="5"/>
      <c r="F5" s="5"/>
      <c r="G5" s="5"/>
      <c r="H5" s="5"/>
      <c r="I5" s="5"/>
    </row>
    <row r="6" spans="1:9" ht="13.9" customHeight="1" x14ac:dyDescent="0.25">
      <c r="A6" s="258" t="s">
        <v>191</v>
      </c>
      <c r="B6" s="258"/>
      <c r="C6" s="261" t="s">
        <v>127</v>
      </c>
      <c r="D6" s="261"/>
      <c r="E6" s="261"/>
      <c r="F6" s="5"/>
      <c r="G6" s="5"/>
      <c r="H6" s="5"/>
      <c r="I6" s="5"/>
    </row>
    <row r="7" spans="1:9" ht="15" x14ac:dyDescent="0.25">
      <c r="A7" s="138"/>
      <c r="B7" s="138"/>
      <c r="C7" s="261"/>
      <c r="D7" s="261"/>
      <c r="E7" s="261"/>
      <c r="F7" s="5"/>
      <c r="G7" s="5"/>
      <c r="H7" s="5"/>
      <c r="I7" s="5"/>
    </row>
    <row r="8" spans="1:9" ht="7.5" customHeight="1" x14ac:dyDescent="0.25">
      <c r="A8" s="138"/>
      <c r="B8" s="138"/>
      <c r="C8" s="5"/>
      <c r="D8" s="5"/>
      <c r="E8" s="5"/>
      <c r="F8" s="5"/>
      <c r="G8" s="5"/>
      <c r="H8" s="5"/>
      <c r="I8" s="5"/>
    </row>
    <row r="9" spans="1:9" ht="15" x14ac:dyDescent="0.25">
      <c r="A9" s="258" t="s">
        <v>218</v>
      </c>
      <c r="B9" s="258"/>
      <c r="C9" s="5" t="s">
        <v>26</v>
      </c>
      <c r="D9" s="5"/>
      <c r="E9" s="5"/>
      <c r="F9" s="5"/>
      <c r="G9" s="5"/>
      <c r="H9" s="5"/>
      <c r="I9" s="5"/>
    </row>
    <row r="10" spans="1:9" ht="15" x14ac:dyDescent="0.25">
      <c r="A10" s="258" t="s">
        <v>225</v>
      </c>
      <c r="B10" s="258"/>
      <c r="C10" s="139" t="s">
        <v>73</v>
      </c>
      <c r="D10" s="5"/>
      <c r="E10" s="5"/>
      <c r="F10" s="5"/>
      <c r="G10" s="5"/>
      <c r="H10" s="5"/>
      <c r="I10" s="5"/>
    </row>
    <row r="11" spans="1:9" ht="15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ht="15" hidden="1" x14ac:dyDescent="0.25">
      <c r="A12" s="5" t="s">
        <v>1</v>
      </c>
      <c r="B12" s="5"/>
      <c r="C12" s="5"/>
      <c r="D12" s="5"/>
      <c r="E12" s="5"/>
      <c r="F12" s="5"/>
      <c r="G12" s="5"/>
      <c r="H12" s="5"/>
      <c r="I12" s="5"/>
    </row>
    <row r="13" spans="1:9" ht="30.75" hidden="1" customHeight="1" x14ac:dyDescent="0.2">
      <c r="A13" s="259" t="s">
        <v>2</v>
      </c>
      <c r="B13" s="271" t="s">
        <v>3</v>
      </c>
      <c r="C13" s="272"/>
      <c r="D13" s="273"/>
      <c r="E13" s="260" t="s">
        <v>8</v>
      </c>
      <c r="F13" s="259" t="s">
        <v>9</v>
      </c>
      <c r="G13" s="259"/>
      <c r="H13" s="260" t="s">
        <v>12</v>
      </c>
      <c r="I13" s="260" t="s">
        <v>14</v>
      </c>
    </row>
    <row r="14" spans="1:9" ht="15" hidden="1" x14ac:dyDescent="0.2">
      <c r="A14" s="259"/>
      <c r="B14" s="274"/>
      <c r="C14" s="275"/>
      <c r="D14" s="276"/>
      <c r="E14" s="259"/>
      <c r="F14" s="140" t="s">
        <v>10</v>
      </c>
      <c r="G14" s="140" t="s">
        <v>11</v>
      </c>
      <c r="H14" s="259"/>
      <c r="I14" s="259"/>
    </row>
    <row r="15" spans="1:9" ht="28.5" hidden="1" x14ac:dyDescent="0.2">
      <c r="A15" s="140" t="s">
        <v>7</v>
      </c>
      <c r="B15" s="141" t="s">
        <v>176</v>
      </c>
      <c r="C15" s="295" t="s">
        <v>177</v>
      </c>
      <c r="D15" s="296"/>
      <c r="E15" s="142">
        <v>1.5</v>
      </c>
      <c r="F15" s="143">
        <v>5.8</v>
      </c>
      <c r="G15" s="143">
        <v>6.5</v>
      </c>
      <c r="H15" s="144" t="s">
        <v>13</v>
      </c>
      <c r="I15" s="268" t="s">
        <v>130</v>
      </c>
    </row>
    <row r="16" spans="1:9" ht="29.25" hidden="1" customHeight="1" x14ac:dyDescent="0.2">
      <c r="A16" s="145" t="s">
        <v>27</v>
      </c>
      <c r="B16" s="262">
        <v>63.1</v>
      </c>
      <c r="C16" s="263"/>
      <c r="D16" s="264"/>
      <c r="E16" s="146">
        <v>63.390000000000008</v>
      </c>
      <c r="F16" s="146">
        <v>6.1</v>
      </c>
      <c r="G16" s="146">
        <v>6.45</v>
      </c>
      <c r="H16" s="265" t="s">
        <v>132</v>
      </c>
      <c r="I16" s="269"/>
    </row>
    <row r="17" spans="1:9" ht="29.25" hidden="1" customHeight="1" x14ac:dyDescent="0.2">
      <c r="A17" s="145" t="s">
        <v>28</v>
      </c>
      <c r="B17" s="262">
        <v>63.1</v>
      </c>
      <c r="C17" s="263"/>
      <c r="D17" s="264"/>
      <c r="E17" s="146">
        <v>63.370000000000005</v>
      </c>
      <c r="F17" s="146">
        <v>6.15</v>
      </c>
      <c r="G17" s="146">
        <v>6.45</v>
      </c>
      <c r="H17" s="266"/>
      <c r="I17" s="269"/>
    </row>
    <row r="18" spans="1:9" ht="30" hidden="1" customHeight="1" x14ac:dyDescent="0.2">
      <c r="A18" s="145" t="s">
        <v>29</v>
      </c>
      <c r="B18" s="262">
        <v>63.1</v>
      </c>
      <c r="C18" s="263"/>
      <c r="D18" s="264"/>
      <c r="E18" s="146">
        <v>63.246666666666663</v>
      </c>
      <c r="F18" s="146">
        <v>6.15</v>
      </c>
      <c r="G18" s="146">
        <v>6.45</v>
      </c>
      <c r="H18" s="267"/>
      <c r="I18" s="270"/>
    </row>
    <row r="19" spans="1:9" ht="15" x14ac:dyDescent="0.25">
      <c r="A19" s="314" t="s">
        <v>19</v>
      </c>
      <c r="B19" s="290"/>
      <c r="C19" s="290"/>
      <c r="D19" s="290"/>
      <c r="E19" s="290"/>
      <c r="F19" s="290"/>
      <c r="G19" s="290"/>
      <c r="H19" s="290"/>
      <c r="I19" s="291"/>
    </row>
    <row r="20" spans="1:9" ht="15" x14ac:dyDescent="0.25">
      <c r="A20" s="259" t="s">
        <v>20</v>
      </c>
      <c r="B20" s="259" t="s">
        <v>21</v>
      </c>
      <c r="C20" s="259"/>
      <c r="D20" s="259" t="s">
        <v>22</v>
      </c>
      <c r="E20" s="259"/>
      <c r="F20" s="277" t="s">
        <v>23</v>
      </c>
      <c r="G20" s="277"/>
      <c r="H20" s="277"/>
      <c r="I20" s="259" t="s">
        <v>105</v>
      </c>
    </row>
    <row r="21" spans="1:9" ht="15" x14ac:dyDescent="0.25">
      <c r="A21" s="259"/>
      <c r="B21" s="259"/>
      <c r="C21" s="259"/>
      <c r="D21" s="259"/>
      <c r="E21" s="259"/>
      <c r="F21" s="277" t="s">
        <v>24</v>
      </c>
      <c r="G21" s="277"/>
      <c r="H21" s="277"/>
      <c r="I21" s="259"/>
    </row>
    <row r="22" spans="1:9" ht="39.75" hidden="1" customHeight="1" x14ac:dyDescent="0.25">
      <c r="A22" s="145" t="s">
        <v>27</v>
      </c>
      <c r="B22" s="278" t="s">
        <v>182</v>
      </c>
      <c r="C22" s="277"/>
      <c r="D22" s="282" t="s">
        <v>183</v>
      </c>
      <c r="E22" s="283"/>
      <c r="F22" s="281">
        <v>1.4E-2</v>
      </c>
      <c r="G22" s="259"/>
      <c r="H22" s="259"/>
      <c r="I22" s="140" t="s">
        <v>131</v>
      </c>
    </row>
    <row r="23" spans="1:9" ht="27.75" hidden="1" customHeight="1" x14ac:dyDescent="0.25">
      <c r="A23" s="145" t="s">
        <v>28</v>
      </c>
      <c r="B23" s="278" t="s">
        <v>34</v>
      </c>
      <c r="C23" s="277"/>
      <c r="D23" s="282" t="s">
        <v>184</v>
      </c>
      <c r="E23" s="283"/>
      <c r="F23" s="259">
        <v>948</v>
      </c>
      <c r="G23" s="259"/>
      <c r="H23" s="259"/>
      <c r="I23" s="140" t="s">
        <v>131</v>
      </c>
    </row>
    <row r="24" spans="1:9" ht="26.25" hidden="1" customHeight="1" x14ac:dyDescent="0.2">
      <c r="A24" s="145" t="s">
        <v>29</v>
      </c>
      <c r="B24" s="259" t="s">
        <v>35</v>
      </c>
      <c r="C24" s="259"/>
      <c r="D24" s="282" t="s">
        <v>185</v>
      </c>
      <c r="E24" s="283"/>
      <c r="F24" s="284">
        <v>4.2300000000000004</v>
      </c>
      <c r="G24" s="259"/>
      <c r="H24" s="259"/>
      <c r="I24" s="140" t="s">
        <v>131</v>
      </c>
    </row>
    <row r="25" spans="1:9" ht="27" hidden="1" customHeight="1" x14ac:dyDescent="0.2">
      <c r="A25" s="145" t="s">
        <v>30</v>
      </c>
      <c r="B25" s="259" t="s">
        <v>36</v>
      </c>
      <c r="C25" s="259"/>
      <c r="D25" s="282" t="s">
        <v>42</v>
      </c>
      <c r="E25" s="283"/>
      <c r="F25" s="259"/>
      <c r="G25" s="259"/>
      <c r="H25" s="259"/>
      <c r="I25" s="140" t="s">
        <v>131</v>
      </c>
    </row>
    <row r="26" spans="1:9" ht="38.25" hidden="1" customHeight="1" x14ac:dyDescent="0.25">
      <c r="A26" s="145" t="s">
        <v>31</v>
      </c>
      <c r="B26" s="278" t="s">
        <v>37</v>
      </c>
      <c r="C26" s="277"/>
      <c r="D26" s="279" t="s">
        <v>43</v>
      </c>
      <c r="E26" s="280"/>
      <c r="F26" s="259"/>
      <c r="G26" s="259"/>
      <c r="H26" s="259"/>
      <c r="I26" s="140" t="s">
        <v>131</v>
      </c>
    </row>
    <row r="27" spans="1:9" ht="42.75" hidden="1" customHeight="1" x14ac:dyDescent="0.25">
      <c r="A27" s="145" t="s">
        <v>32</v>
      </c>
      <c r="B27" s="278" t="s">
        <v>61</v>
      </c>
      <c r="C27" s="277"/>
      <c r="D27" s="279" t="s">
        <v>44</v>
      </c>
      <c r="E27" s="280"/>
      <c r="F27" s="279"/>
      <c r="G27" s="285"/>
      <c r="H27" s="280"/>
      <c r="I27" s="140" t="s">
        <v>131</v>
      </c>
    </row>
    <row r="28" spans="1:9" ht="45" customHeight="1" x14ac:dyDescent="0.25">
      <c r="A28" s="145" t="s">
        <v>27</v>
      </c>
      <c r="B28" s="278" t="s">
        <v>38</v>
      </c>
      <c r="C28" s="277"/>
      <c r="D28" s="279" t="s">
        <v>44</v>
      </c>
      <c r="E28" s="280"/>
      <c r="F28" s="279" t="s">
        <v>44</v>
      </c>
      <c r="G28" s="285"/>
      <c r="H28" s="280"/>
      <c r="I28" s="140" t="s">
        <v>131</v>
      </c>
    </row>
    <row r="29" spans="1:9" ht="26.25" customHeight="1" x14ac:dyDescent="0.25">
      <c r="A29" s="5" t="s">
        <v>45</v>
      </c>
      <c r="B29" s="5"/>
      <c r="C29" s="5"/>
      <c r="D29" s="5"/>
      <c r="E29" s="5"/>
      <c r="F29" s="5"/>
      <c r="G29" s="5"/>
      <c r="H29" s="5"/>
      <c r="I29" s="5"/>
    </row>
    <row r="30" spans="1:9" ht="23.25" customHeight="1" x14ac:dyDescent="0.2"/>
    <row r="31" spans="1:9" ht="15" x14ac:dyDescent="0.25">
      <c r="A31" s="289" t="s">
        <v>175</v>
      </c>
      <c r="B31" s="290"/>
      <c r="C31" s="290"/>
      <c r="D31" s="290"/>
      <c r="E31" s="290"/>
      <c r="F31" s="290"/>
      <c r="G31" s="290"/>
      <c r="H31" s="290"/>
      <c r="I31" s="291"/>
    </row>
    <row r="32" spans="1:9" ht="30" customHeight="1" x14ac:dyDescent="0.25">
      <c r="A32" s="286"/>
      <c r="B32" s="287"/>
      <c r="C32" s="288"/>
      <c r="D32" s="286"/>
      <c r="E32" s="287"/>
      <c r="F32" s="288"/>
      <c r="G32" s="286"/>
      <c r="H32" s="287"/>
      <c r="I32" s="288"/>
    </row>
    <row r="33" spans="1:9" ht="15" customHeight="1" x14ac:dyDescent="0.25">
      <c r="A33" s="292" t="s">
        <v>74</v>
      </c>
      <c r="B33" s="293"/>
      <c r="C33" s="294"/>
      <c r="D33" s="292" t="s">
        <v>75</v>
      </c>
      <c r="E33" s="293"/>
      <c r="F33" s="294"/>
      <c r="G33" s="292" t="s">
        <v>76</v>
      </c>
      <c r="H33" s="293"/>
      <c r="I33" s="294"/>
    </row>
    <row r="34" spans="1:9" ht="15" customHeight="1" x14ac:dyDescent="0.25">
      <c r="A34" s="292" t="s">
        <v>95</v>
      </c>
      <c r="B34" s="293"/>
      <c r="C34" s="294"/>
      <c r="D34" s="292" t="s">
        <v>65</v>
      </c>
      <c r="E34" s="293"/>
      <c r="F34" s="294"/>
      <c r="G34" s="293" t="s">
        <v>67</v>
      </c>
      <c r="H34" s="293"/>
      <c r="I34" s="294"/>
    </row>
    <row r="35" spans="1:9" ht="2.25" customHeight="1" x14ac:dyDescent="0.25">
      <c r="A35" s="132"/>
      <c r="B35" s="133"/>
      <c r="C35" s="133"/>
      <c r="D35" s="133"/>
      <c r="E35" s="133"/>
      <c r="F35" s="133"/>
      <c r="G35" s="133"/>
      <c r="H35" s="133"/>
      <c r="I35" s="133"/>
    </row>
    <row r="36" spans="1:9" ht="33.75" customHeight="1" x14ac:dyDescent="0.25">
      <c r="A36" s="286"/>
      <c r="B36" s="287"/>
      <c r="C36" s="288"/>
      <c r="D36" s="286"/>
      <c r="E36" s="287"/>
      <c r="F36" s="288"/>
      <c r="G36" s="286"/>
      <c r="H36" s="287"/>
      <c r="I36" s="288"/>
    </row>
    <row r="37" spans="1:9" ht="17.25" customHeight="1" x14ac:dyDescent="0.25">
      <c r="A37" s="292" t="s">
        <v>77</v>
      </c>
      <c r="B37" s="293"/>
      <c r="C37" s="294"/>
      <c r="D37" s="311" t="s">
        <v>78</v>
      </c>
      <c r="E37" s="312"/>
      <c r="F37" s="313"/>
      <c r="G37" s="292" t="s">
        <v>206</v>
      </c>
      <c r="H37" s="293"/>
      <c r="I37" s="294"/>
    </row>
    <row r="38" spans="1:9" ht="15" customHeight="1" x14ac:dyDescent="0.25">
      <c r="A38" s="292" t="s">
        <v>79</v>
      </c>
      <c r="B38" s="293"/>
      <c r="C38" s="294"/>
      <c r="D38" s="292" t="s">
        <v>66</v>
      </c>
      <c r="E38" s="293"/>
      <c r="F38" s="294"/>
      <c r="G38" s="292" t="s">
        <v>80</v>
      </c>
      <c r="H38" s="293"/>
      <c r="I38" s="294"/>
    </row>
    <row r="39" spans="1:9" ht="15" x14ac:dyDescent="0.25">
      <c r="A39" s="289" t="s">
        <v>179</v>
      </c>
      <c r="B39" s="290"/>
      <c r="C39" s="290"/>
      <c r="D39" s="290"/>
      <c r="E39" s="290"/>
      <c r="F39" s="290"/>
      <c r="G39" s="290"/>
      <c r="H39" s="290"/>
      <c r="I39" s="291"/>
    </row>
    <row r="40" spans="1:9" x14ac:dyDescent="0.2">
      <c r="A40" s="148"/>
      <c r="B40" s="149"/>
      <c r="C40" s="149"/>
      <c r="D40" s="149"/>
      <c r="E40" s="149"/>
      <c r="F40" s="150"/>
      <c r="G40" s="148"/>
      <c r="H40" s="149"/>
      <c r="I40" s="150"/>
    </row>
    <row r="41" spans="1:9" ht="18" customHeight="1" x14ac:dyDescent="0.25">
      <c r="A41" s="132"/>
      <c r="B41" s="133"/>
      <c r="C41" s="133"/>
      <c r="D41" s="133"/>
      <c r="E41" s="133"/>
      <c r="F41" s="134"/>
      <c r="G41" s="13"/>
      <c r="H41" s="153"/>
      <c r="I41" s="152"/>
    </row>
    <row r="42" spans="1:9" s="24" customFormat="1" ht="13.5" customHeight="1" x14ac:dyDescent="0.25">
      <c r="A42" s="305" t="s">
        <v>199</v>
      </c>
      <c r="B42" s="306"/>
      <c r="C42" s="306"/>
      <c r="D42" s="306"/>
      <c r="E42" s="306"/>
      <c r="F42" s="307"/>
      <c r="G42" s="305" t="s">
        <v>200</v>
      </c>
      <c r="H42" s="306"/>
      <c r="I42" s="307"/>
    </row>
    <row r="43" spans="1:9" s="24" customFormat="1" ht="15" x14ac:dyDescent="0.25">
      <c r="A43" s="308" t="s">
        <v>180</v>
      </c>
      <c r="B43" s="309"/>
      <c r="C43" s="309"/>
      <c r="D43" s="309"/>
      <c r="E43" s="309"/>
      <c r="F43" s="310"/>
      <c r="G43" s="308" t="s">
        <v>181</v>
      </c>
      <c r="H43" s="309"/>
      <c r="I43" s="310"/>
    </row>
    <row r="44" spans="1:9" x14ac:dyDescent="0.2">
      <c r="A44" s="297"/>
      <c r="B44" s="297"/>
      <c r="D44" s="298"/>
      <c r="E44" s="298"/>
      <c r="F44" s="298"/>
      <c r="H44" s="298"/>
      <c r="I44" s="298"/>
    </row>
    <row r="46" spans="1:9" ht="15.75" x14ac:dyDescent="0.2">
      <c r="C46" s="130" t="s">
        <v>147</v>
      </c>
    </row>
    <row r="47" spans="1:9" ht="15.75" x14ac:dyDescent="0.2">
      <c r="C47" s="131" t="s">
        <v>147</v>
      </c>
    </row>
    <row r="50" spans="5:5" x14ac:dyDescent="0.2">
      <c r="E50" s="13"/>
    </row>
  </sheetData>
  <mergeCells count="75">
    <mergeCell ref="A19:I19"/>
    <mergeCell ref="G42:I42"/>
    <mergeCell ref="G43:I43"/>
    <mergeCell ref="A44:B44"/>
    <mergeCell ref="D44:F44"/>
    <mergeCell ref="H44:I44"/>
    <mergeCell ref="A42:F42"/>
    <mergeCell ref="A43:F43"/>
    <mergeCell ref="A38:C38"/>
    <mergeCell ref="D38:F38"/>
    <mergeCell ref="G38:I38"/>
    <mergeCell ref="A39:I39"/>
    <mergeCell ref="A36:C36"/>
    <mergeCell ref="D36:F36"/>
    <mergeCell ref="G36:I36"/>
    <mergeCell ref="A37:C37"/>
    <mergeCell ref="D37:F37"/>
    <mergeCell ref="G37:I37"/>
    <mergeCell ref="A33:C33"/>
    <mergeCell ref="D33:F33"/>
    <mergeCell ref="G33:I33"/>
    <mergeCell ref="A34:C34"/>
    <mergeCell ref="D34:F34"/>
    <mergeCell ref="G34:I34"/>
    <mergeCell ref="B28:C28"/>
    <mergeCell ref="D28:E28"/>
    <mergeCell ref="F28:H28"/>
    <mergeCell ref="A31:I31"/>
    <mergeCell ref="A32:C32"/>
    <mergeCell ref="D32:F32"/>
    <mergeCell ref="G32:I32"/>
    <mergeCell ref="B26:C26"/>
    <mergeCell ref="D26:E26"/>
    <mergeCell ref="F26:H26"/>
    <mergeCell ref="B27:C27"/>
    <mergeCell ref="D27:E27"/>
    <mergeCell ref="F27:H27"/>
    <mergeCell ref="B24:C24"/>
    <mergeCell ref="D24:E24"/>
    <mergeCell ref="F24:H24"/>
    <mergeCell ref="B25:C25"/>
    <mergeCell ref="D25:E25"/>
    <mergeCell ref="F25:H25"/>
    <mergeCell ref="B22:C22"/>
    <mergeCell ref="D22:E22"/>
    <mergeCell ref="F22:H22"/>
    <mergeCell ref="B23:C23"/>
    <mergeCell ref="D23:E23"/>
    <mergeCell ref="F23:H23"/>
    <mergeCell ref="A20:A21"/>
    <mergeCell ref="B20:C21"/>
    <mergeCell ref="D20:E21"/>
    <mergeCell ref="F20:H20"/>
    <mergeCell ref="I20:I21"/>
    <mergeCell ref="F21:H21"/>
    <mergeCell ref="H13:H14"/>
    <mergeCell ref="I13:I14"/>
    <mergeCell ref="C15:D15"/>
    <mergeCell ref="I15:I18"/>
    <mergeCell ref="B16:D16"/>
    <mergeCell ref="H16:H18"/>
    <mergeCell ref="B17:D17"/>
    <mergeCell ref="B18:D18"/>
    <mergeCell ref="F13:G13"/>
    <mergeCell ref="A9:B9"/>
    <mergeCell ref="A10:B10"/>
    <mergeCell ref="A13:A14"/>
    <mergeCell ref="B13:D14"/>
    <mergeCell ref="E13:E14"/>
    <mergeCell ref="A1:I1"/>
    <mergeCell ref="A2:I2"/>
    <mergeCell ref="A4:I4"/>
    <mergeCell ref="A5:B5"/>
    <mergeCell ref="A6:B6"/>
    <mergeCell ref="C6:E7"/>
  </mergeCells>
  <printOptions horizontalCentered="1"/>
  <pageMargins left="0.45" right="0.2" top="0.5" bottom="0.25" header="0.3" footer="0.05"/>
  <pageSetup paperSize="9" scale="9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view="pageBreakPreview" topLeftCell="A24" zoomScaleNormal="100" zoomScaleSheetLayoutView="100" workbookViewId="0">
      <selection sqref="A1:G35"/>
    </sheetView>
  </sheetViews>
  <sheetFormatPr defaultColWidth="9.140625" defaultRowHeight="15" x14ac:dyDescent="0.25"/>
  <cols>
    <col min="1" max="1" width="15.5703125" style="68" customWidth="1"/>
    <col min="2" max="2" width="10.85546875" style="68" customWidth="1"/>
    <col min="3" max="3" width="12.5703125" style="68" customWidth="1"/>
    <col min="4" max="4" width="16.140625" style="68" customWidth="1"/>
    <col min="5" max="5" width="15.28515625" style="68" customWidth="1"/>
    <col min="6" max="6" width="13.85546875" style="68" customWidth="1"/>
    <col min="7" max="7" width="14.42578125" style="68" customWidth="1"/>
    <col min="8" max="16384" width="9.140625" style="68"/>
  </cols>
  <sheetData>
    <row r="1" spans="1:12" ht="15.75" x14ac:dyDescent="0.25">
      <c r="G1" s="21"/>
    </row>
    <row r="2" spans="1:12" s="58" customFormat="1" ht="21" x14ac:dyDescent="0.35">
      <c r="A2" s="488" t="s">
        <v>297</v>
      </c>
      <c r="B2" s="488"/>
      <c r="C2" s="488"/>
      <c r="D2" s="488"/>
      <c r="E2" s="488"/>
      <c r="F2" s="488"/>
      <c r="G2" s="488"/>
    </row>
    <row r="3" spans="1:12" ht="27" customHeight="1" x14ac:dyDescent="0.35">
      <c r="A3" s="489" t="s">
        <v>178</v>
      </c>
      <c r="B3" s="489"/>
      <c r="C3" s="58"/>
      <c r="D3" s="254"/>
      <c r="E3" s="58"/>
      <c r="F3" s="58"/>
      <c r="G3" s="58"/>
      <c r="H3" s="58"/>
      <c r="I3" s="58"/>
      <c r="J3" s="58"/>
      <c r="K3" s="58"/>
      <c r="L3" s="58"/>
    </row>
    <row r="4" spans="1:12" ht="31.5" customHeight="1" x14ac:dyDescent="0.25">
      <c r="A4" s="490" t="s">
        <v>153</v>
      </c>
      <c r="B4" s="490"/>
      <c r="C4" s="510" t="s">
        <v>300</v>
      </c>
      <c r="D4" s="510"/>
      <c r="E4" s="510"/>
      <c r="F4" s="510"/>
      <c r="G4" s="510"/>
    </row>
    <row r="5" spans="1:12" ht="31.5" x14ac:dyDescent="0.25">
      <c r="A5" s="117" t="s">
        <v>134</v>
      </c>
      <c r="B5" s="118" t="s">
        <v>154</v>
      </c>
      <c r="C5" s="107" t="s">
        <v>155</v>
      </c>
    </row>
    <row r="6" spans="1:12" ht="15.75" x14ac:dyDescent="0.25">
      <c r="A6" s="69" t="s">
        <v>162</v>
      </c>
      <c r="B6" s="512" t="s">
        <v>299</v>
      </c>
      <c r="C6" s="69" t="s">
        <v>156</v>
      </c>
    </row>
    <row r="7" spans="1:12" ht="15.75" x14ac:dyDescent="0.25">
      <c r="A7" s="69" t="s">
        <v>163</v>
      </c>
      <c r="B7" s="426"/>
      <c r="C7" s="69"/>
    </row>
    <row r="8" spans="1:12" ht="15.75" x14ac:dyDescent="0.25">
      <c r="A8" s="69"/>
      <c r="B8" s="426"/>
      <c r="C8" s="69"/>
    </row>
    <row r="9" spans="1:12" ht="15.75" x14ac:dyDescent="0.25">
      <c r="A9" s="69"/>
      <c r="B9" s="426"/>
      <c r="C9" s="69"/>
    </row>
    <row r="10" spans="1:12" ht="15.75" x14ac:dyDescent="0.25">
      <c r="A10" s="69"/>
      <c r="B10" s="426"/>
      <c r="C10" s="69"/>
    </row>
    <row r="11" spans="1:12" ht="15.75" x14ac:dyDescent="0.25">
      <c r="A11" s="69"/>
      <c r="B11" s="426"/>
      <c r="C11" s="69"/>
    </row>
    <row r="12" spans="1:12" ht="15.75" x14ac:dyDescent="0.25">
      <c r="A12" s="69"/>
      <c r="B12" s="427"/>
      <c r="C12" s="69"/>
    </row>
    <row r="13" spans="1:12" ht="15.75" x14ac:dyDescent="0.25"/>
    <row r="14" spans="1:12" ht="15.75" x14ac:dyDescent="0.25">
      <c r="A14" s="68" t="s">
        <v>167</v>
      </c>
      <c r="B14" s="68" t="s">
        <v>168</v>
      </c>
    </row>
    <row r="15" spans="1:12" ht="15.75" x14ac:dyDescent="0.25"/>
    <row r="16" spans="1:12" ht="15.75" x14ac:dyDescent="0.25"/>
    <row r="17" spans="1:12" ht="15.75" x14ac:dyDescent="0.25">
      <c r="A17" s="57" t="s">
        <v>23</v>
      </c>
    </row>
    <row r="18" spans="1:12" ht="31.5" customHeight="1" x14ac:dyDescent="0.25"/>
    <row r="19" spans="1:12" ht="29.25" customHeight="1" x14ac:dyDescent="0.25">
      <c r="A19" s="483" t="s">
        <v>134</v>
      </c>
      <c r="B19" s="481" t="s">
        <v>157</v>
      </c>
      <c r="C19" s="483" t="s">
        <v>152</v>
      </c>
      <c r="D19" s="483" t="s">
        <v>22</v>
      </c>
      <c r="E19" s="478" t="s">
        <v>158</v>
      </c>
      <c r="F19" s="479"/>
      <c r="G19" s="480"/>
    </row>
    <row r="20" spans="1:12" ht="59.25" customHeight="1" x14ac:dyDescent="0.25">
      <c r="A20" s="484"/>
      <c r="B20" s="482"/>
      <c r="C20" s="484"/>
      <c r="D20" s="484"/>
      <c r="E20" s="108" t="s">
        <v>159</v>
      </c>
      <c r="F20" s="108" t="s">
        <v>160</v>
      </c>
      <c r="G20" s="108" t="s">
        <v>161</v>
      </c>
    </row>
    <row r="21" spans="1:12" ht="39" customHeight="1" x14ac:dyDescent="0.25">
      <c r="A21" s="109" t="s">
        <v>162</v>
      </c>
      <c r="B21" s="485" t="s">
        <v>164</v>
      </c>
      <c r="C21" s="485" t="s">
        <v>165</v>
      </c>
      <c r="D21" s="485" t="s">
        <v>166</v>
      </c>
      <c r="E21" s="110"/>
      <c r="F21" s="110"/>
      <c r="G21" s="110"/>
      <c r="H21" s="123"/>
      <c r="I21" s="123" t="e">
        <f>AVERAGE(E21:H21)</f>
        <v>#DIV/0!</v>
      </c>
    </row>
    <row r="22" spans="1:12" ht="35.25" customHeight="1" x14ac:dyDescent="0.25">
      <c r="A22" s="109" t="s">
        <v>163</v>
      </c>
      <c r="B22" s="485"/>
      <c r="C22" s="485"/>
      <c r="D22" s="485"/>
      <c r="E22" s="110"/>
      <c r="F22" s="110"/>
      <c r="G22" s="110"/>
      <c r="H22" s="123"/>
      <c r="I22" s="123"/>
    </row>
    <row r="23" spans="1:12" ht="34.5" customHeight="1" x14ac:dyDescent="0.25">
      <c r="A23" s="109"/>
      <c r="B23" s="485"/>
      <c r="C23" s="485"/>
      <c r="D23" s="485"/>
      <c r="E23" s="110"/>
      <c r="F23" s="110"/>
      <c r="G23" s="110"/>
      <c r="H23" s="123"/>
      <c r="I23" s="123"/>
    </row>
    <row r="24" spans="1:12" ht="33.75" customHeight="1" x14ac:dyDescent="0.25">
      <c r="A24" s="109"/>
      <c r="B24" s="485"/>
      <c r="C24" s="485"/>
      <c r="D24" s="485"/>
      <c r="E24" s="110"/>
      <c r="F24" s="110"/>
      <c r="G24" s="110"/>
      <c r="H24" s="123"/>
      <c r="I24" s="123"/>
    </row>
    <row r="25" spans="1:12" ht="33.75" customHeight="1" x14ac:dyDescent="0.25">
      <c r="A25" s="109"/>
      <c r="B25" s="485"/>
      <c r="C25" s="485"/>
      <c r="D25" s="485"/>
      <c r="E25" s="110"/>
      <c r="F25" s="110"/>
      <c r="G25" s="110"/>
      <c r="H25" s="123"/>
      <c r="I25" s="123"/>
    </row>
    <row r="26" spans="1:12" ht="33.75" customHeight="1" x14ac:dyDescent="0.25">
      <c r="A26" s="109"/>
      <c r="B26" s="485"/>
      <c r="C26" s="485"/>
      <c r="D26" s="485"/>
      <c r="E26" s="110"/>
      <c r="F26" s="110"/>
      <c r="G26" s="110"/>
      <c r="H26" s="123"/>
      <c r="I26" s="123"/>
    </row>
    <row r="27" spans="1:12" ht="33" customHeight="1" x14ac:dyDescent="0.25">
      <c r="A27" s="69"/>
      <c r="B27" s="485"/>
      <c r="C27" s="485"/>
      <c r="D27" s="485"/>
      <c r="E27" s="110"/>
      <c r="F27" s="110"/>
      <c r="G27" s="110"/>
      <c r="H27" s="123" t="e">
        <f>AVERAGE(E27:G27)</f>
        <v>#DIV/0!</v>
      </c>
    </row>
    <row r="28" spans="1:12" s="5" customFormat="1" ht="45" customHeight="1" x14ac:dyDescent="0.25">
      <c r="A28" s="513"/>
      <c r="B28" s="513"/>
      <c r="C28" s="513"/>
      <c r="D28" s="513"/>
      <c r="E28" s="513"/>
      <c r="F28" s="513"/>
      <c r="G28" s="513"/>
      <c r="H28" s="467"/>
      <c r="I28" s="467"/>
      <c r="J28" s="467"/>
      <c r="K28" s="467"/>
      <c r="L28" s="68"/>
    </row>
    <row r="29" spans="1:12" s="250" customFormat="1" ht="16.5" x14ac:dyDescent="0.25">
      <c r="A29" s="19" t="s">
        <v>305</v>
      </c>
      <c r="B29"/>
      <c r="C29" s="19"/>
      <c r="D29" s="19" t="s">
        <v>306</v>
      </c>
      <c r="E29"/>
      <c r="F29" s="19" t="s">
        <v>307</v>
      </c>
      <c r="G29" s="19"/>
      <c r="H29" s="467"/>
      <c r="I29" s="467"/>
      <c r="J29" s="467"/>
      <c r="K29" s="467"/>
      <c r="L29" s="242"/>
    </row>
    <row r="30" spans="1:12" s="250" customFormat="1" ht="16.5" x14ac:dyDescent="0.25">
      <c r="A30" s="19" t="s">
        <v>308</v>
      </c>
      <c r="B30"/>
      <c r="C30" s="19"/>
      <c r="D30" s="19" t="s">
        <v>65</v>
      </c>
      <c r="E30"/>
      <c r="F30" s="19" t="s">
        <v>67</v>
      </c>
      <c r="G30" s="19"/>
      <c r="H30" s="467"/>
      <c r="I30" s="467"/>
      <c r="J30" s="467"/>
      <c r="K30" s="467"/>
      <c r="L30" s="242"/>
    </row>
    <row r="31" spans="1:12" s="250" customFormat="1" ht="15.75" customHeight="1" x14ac:dyDescent="0.25">
      <c r="A31" s="53" t="s">
        <v>302</v>
      </c>
      <c r="B31"/>
      <c r="C31" s="53"/>
      <c r="D31" s="53" t="s">
        <v>302</v>
      </c>
      <c r="E31" s="19"/>
      <c r="F31" s="19" t="s">
        <v>302</v>
      </c>
      <c r="G31" s="19"/>
      <c r="H31" s="19"/>
      <c r="I31" s="19"/>
      <c r="J31" s="19"/>
      <c r="K31" s="19"/>
      <c r="L31" s="242"/>
    </row>
    <row r="32" spans="1:12" s="250" customFormat="1" ht="37.5" customHeight="1" x14ac:dyDescent="0.25">
      <c r="A32" s="19"/>
      <c r="B32" s="19"/>
      <c r="C32" s="19"/>
      <c r="D32" s="19"/>
      <c r="E32" s="19"/>
      <c r="F32" s="19"/>
      <c r="G32" s="19"/>
      <c r="H32" s="467"/>
      <c r="I32" s="467"/>
      <c r="J32" s="467"/>
      <c r="K32" s="467"/>
    </row>
    <row r="33" spans="1:13" s="250" customFormat="1" ht="16.5" x14ac:dyDescent="0.25">
      <c r="A33" s="514" t="s">
        <v>303</v>
      </c>
      <c r="B33" s="514"/>
      <c r="C33" s="514"/>
      <c r="D33" s="19" t="s">
        <v>309</v>
      </c>
      <c r="E33" s="53"/>
      <c r="F33" s="53" t="s">
        <v>304</v>
      </c>
      <c r="G33" s="53"/>
      <c r="H33" s="467"/>
      <c r="I33" s="467"/>
      <c r="J33" s="467"/>
      <c r="K33" s="467"/>
      <c r="L33" s="242"/>
    </row>
    <row r="34" spans="1:13" s="250" customFormat="1" ht="16.5" x14ac:dyDescent="0.25">
      <c r="A34" s="514" t="s">
        <v>310</v>
      </c>
      <c r="B34" s="514"/>
      <c r="C34" s="514"/>
      <c r="D34" s="19" t="s">
        <v>311</v>
      </c>
      <c r="E34" s="53"/>
      <c r="F34" s="53" t="s">
        <v>66</v>
      </c>
      <c r="G34" s="53"/>
      <c r="H34" s="19"/>
      <c r="I34" s="467"/>
      <c r="J34" s="467"/>
      <c r="K34" s="19"/>
      <c r="L34" s="242"/>
      <c r="M34" s="250" t="s">
        <v>82</v>
      </c>
    </row>
    <row r="35" spans="1:13" s="251" customFormat="1" ht="17.25" x14ac:dyDescent="0.3">
      <c r="A35" s="514" t="s">
        <v>302</v>
      </c>
      <c r="B35" s="514"/>
      <c r="C35" s="514"/>
      <c r="D35" s="19" t="s">
        <v>302</v>
      </c>
      <c r="E35" s="53"/>
      <c r="F35" s="19" t="s">
        <v>302</v>
      </c>
      <c r="G35" s="19"/>
      <c r="H35" s="250"/>
      <c r="I35" s="250"/>
      <c r="J35" s="250"/>
      <c r="K35" s="242"/>
      <c r="L35" s="250"/>
    </row>
    <row r="36" spans="1:13" ht="15.75" x14ac:dyDescent="0.25">
      <c r="D36" s="106"/>
    </row>
    <row r="37" spans="1:13" ht="15.75" x14ac:dyDescent="0.25"/>
  </sheetData>
  <mergeCells count="24">
    <mergeCell ref="H32:K32"/>
    <mergeCell ref="H33:K33"/>
    <mergeCell ref="I34:J34"/>
    <mergeCell ref="A35:C35"/>
    <mergeCell ref="D28:G28"/>
    <mergeCell ref="H28:K28"/>
    <mergeCell ref="H29:K29"/>
    <mergeCell ref="H30:K30"/>
    <mergeCell ref="A33:C33"/>
    <mergeCell ref="A34:C34"/>
    <mergeCell ref="A28:C28"/>
    <mergeCell ref="A19:A20"/>
    <mergeCell ref="B19:B20"/>
    <mergeCell ref="C19:C20"/>
    <mergeCell ref="D19:D20"/>
    <mergeCell ref="E19:G19"/>
    <mergeCell ref="B21:B27"/>
    <mergeCell ref="C21:C27"/>
    <mergeCell ref="D21:D27"/>
    <mergeCell ref="A2:G2"/>
    <mergeCell ref="A3:B3"/>
    <mergeCell ref="A4:B4"/>
    <mergeCell ref="C4:G4"/>
    <mergeCell ref="B6:B12"/>
  </mergeCells>
  <pageMargins left="0.7" right="0.2" top="0.75" bottom="0.75" header="0.3" footer="0.3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view="pageBreakPreview" topLeftCell="A18" zoomScale="115" zoomScaleNormal="100" zoomScaleSheetLayoutView="115" workbookViewId="0">
      <selection activeCell="A10" sqref="A10:B10"/>
    </sheetView>
  </sheetViews>
  <sheetFormatPr defaultColWidth="9.140625" defaultRowHeight="12.75" x14ac:dyDescent="0.2"/>
  <cols>
    <col min="1" max="1" width="9.140625" style="1"/>
    <col min="2" max="2" width="9.42578125" style="1" customWidth="1"/>
    <col min="3" max="3" width="9.85546875" style="1" customWidth="1"/>
    <col min="4" max="4" width="9.140625" style="1"/>
    <col min="5" max="5" width="11" style="1" customWidth="1"/>
    <col min="6" max="7" width="9.140625" style="1"/>
    <col min="8" max="8" width="15.42578125" style="1" customWidth="1"/>
    <col min="9" max="9" width="12.85546875" style="1" customWidth="1"/>
    <col min="10" max="16384" width="9.140625" style="1"/>
  </cols>
  <sheetData>
    <row r="1" spans="1:15" ht="30.75" customHeight="1" x14ac:dyDescent="0.2">
      <c r="A1" s="255" t="s">
        <v>63</v>
      </c>
      <c r="B1" s="256"/>
      <c r="C1" s="256"/>
      <c r="D1" s="256"/>
      <c r="E1" s="256"/>
      <c r="F1" s="256"/>
      <c r="G1" s="256"/>
      <c r="H1" s="256"/>
      <c r="I1" s="256"/>
    </row>
    <row r="2" spans="1:15" x14ac:dyDescent="0.2">
      <c r="A2" s="256" t="s">
        <v>64</v>
      </c>
      <c r="B2" s="256"/>
      <c r="C2" s="256"/>
      <c r="D2" s="256"/>
      <c r="E2" s="256"/>
      <c r="F2" s="256"/>
      <c r="G2" s="256"/>
      <c r="H2" s="256"/>
      <c r="I2" s="256"/>
    </row>
    <row r="3" spans="1:15" ht="7.5" customHeight="1" x14ac:dyDescent="0.2">
      <c r="A3" s="17"/>
      <c r="B3" s="17"/>
      <c r="C3" s="17"/>
      <c r="D3" s="17"/>
      <c r="E3" s="17"/>
      <c r="F3" s="17"/>
      <c r="G3" s="17"/>
      <c r="H3" s="17"/>
      <c r="I3" s="17"/>
    </row>
    <row r="4" spans="1:15" ht="17.25" customHeight="1" x14ac:dyDescent="0.2">
      <c r="A4" s="257" t="s">
        <v>0</v>
      </c>
      <c r="B4" s="257"/>
      <c r="C4" s="257"/>
      <c r="D4" s="257"/>
      <c r="E4" s="257"/>
      <c r="F4" s="257"/>
      <c r="G4" s="257"/>
      <c r="H4" s="257"/>
      <c r="I4" s="257"/>
    </row>
    <row r="5" spans="1:15" ht="15" x14ac:dyDescent="0.25">
      <c r="A5" s="258" t="s">
        <v>216</v>
      </c>
      <c r="B5" s="258"/>
      <c r="C5" s="5" t="s">
        <v>81</v>
      </c>
      <c r="D5" s="5"/>
      <c r="E5" s="5"/>
      <c r="F5" s="5"/>
      <c r="G5" s="5"/>
      <c r="H5" s="5"/>
      <c r="I5" s="5"/>
      <c r="O5" s="96"/>
    </row>
    <row r="6" spans="1:15" ht="13.9" customHeight="1" x14ac:dyDescent="0.25">
      <c r="A6" s="258" t="s">
        <v>191</v>
      </c>
      <c r="B6" s="258"/>
      <c r="C6" s="261" t="s">
        <v>127</v>
      </c>
      <c r="D6" s="261"/>
      <c r="E6" s="261"/>
      <c r="F6" s="261"/>
      <c r="G6" s="261"/>
      <c r="H6" s="5"/>
      <c r="I6" s="5"/>
      <c r="O6" s="96"/>
    </row>
    <row r="7" spans="1:15" ht="15" x14ac:dyDescent="0.25">
      <c r="A7" s="138"/>
      <c r="B7" s="138"/>
      <c r="C7" s="170"/>
      <c r="D7" s="170"/>
      <c r="E7" s="170"/>
      <c r="F7" s="5"/>
      <c r="G7" s="5"/>
      <c r="H7" s="5"/>
      <c r="I7" s="5"/>
      <c r="O7" s="96"/>
    </row>
    <row r="8" spans="1:15" ht="7.5" customHeight="1" x14ac:dyDescent="0.25">
      <c r="A8" s="138"/>
      <c r="B8" s="138"/>
      <c r="C8" s="5"/>
      <c r="D8" s="5"/>
      <c r="E8" s="5"/>
      <c r="F8" s="5"/>
      <c r="G8" s="5"/>
      <c r="H8" s="5"/>
      <c r="I8" s="5"/>
      <c r="O8" s="96"/>
    </row>
    <row r="9" spans="1:15" ht="15" x14ac:dyDescent="0.25">
      <c r="A9" s="258" t="s">
        <v>218</v>
      </c>
      <c r="B9" s="258"/>
      <c r="C9" s="5" t="s">
        <v>219</v>
      </c>
      <c r="D9" s="5"/>
      <c r="E9" s="5"/>
      <c r="F9" s="5"/>
      <c r="G9" s="5"/>
      <c r="H9" s="5"/>
      <c r="I9" s="5"/>
      <c r="O9" s="96"/>
    </row>
    <row r="10" spans="1:15" ht="15" x14ac:dyDescent="0.25">
      <c r="A10" s="258" t="s">
        <v>226</v>
      </c>
      <c r="B10" s="258"/>
      <c r="C10" s="139" t="s">
        <v>198</v>
      </c>
      <c r="D10" s="5"/>
      <c r="E10" s="5"/>
      <c r="F10" s="5"/>
      <c r="G10" s="5"/>
      <c r="H10" s="5"/>
      <c r="I10" s="5"/>
      <c r="O10" s="96"/>
    </row>
    <row r="11" spans="1:15" ht="15" x14ac:dyDescent="0.25">
      <c r="A11" s="5"/>
      <c r="B11" s="5"/>
      <c r="C11" s="5"/>
      <c r="D11" s="5"/>
      <c r="E11" s="5"/>
      <c r="F11" s="5"/>
      <c r="G11" s="5"/>
      <c r="H11" s="5"/>
      <c r="I11" s="5"/>
      <c r="O11" s="96"/>
    </row>
    <row r="12" spans="1:15" ht="15" x14ac:dyDescent="0.25">
      <c r="A12" s="5" t="s">
        <v>1</v>
      </c>
      <c r="B12" s="5"/>
      <c r="C12" s="5"/>
      <c r="D12" s="5"/>
      <c r="E12" s="5"/>
      <c r="F12" s="5"/>
      <c r="G12" s="5"/>
      <c r="H12" s="5"/>
      <c r="I12" s="5"/>
      <c r="O12" s="96"/>
    </row>
    <row r="13" spans="1:15" ht="30.75" customHeight="1" x14ac:dyDescent="0.25">
      <c r="A13" s="259" t="s">
        <v>2</v>
      </c>
      <c r="B13" s="271" t="s">
        <v>3</v>
      </c>
      <c r="C13" s="272"/>
      <c r="D13" s="273"/>
      <c r="E13" s="260" t="s">
        <v>8</v>
      </c>
      <c r="F13" s="259" t="s">
        <v>189</v>
      </c>
      <c r="G13" s="259"/>
      <c r="H13" s="260" t="s">
        <v>12</v>
      </c>
      <c r="I13" s="260" t="s">
        <v>14</v>
      </c>
      <c r="O13" s="96"/>
    </row>
    <row r="14" spans="1:15" ht="15" x14ac:dyDescent="0.25">
      <c r="A14" s="259"/>
      <c r="B14" s="274"/>
      <c r="C14" s="275"/>
      <c r="D14" s="276"/>
      <c r="E14" s="259"/>
      <c r="F14" s="140" t="s">
        <v>10</v>
      </c>
      <c r="G14" s="140" t="s">
        <v>11</v>
      </c>
      <c r="H14" s="259"/>
      <c r="I14" s="259"/>
      <c r="L14" s="1">
        <f>0.006*110</f>
        <v>0.66</v>
      </c>
      <c r="O14" s="96"/>
    </row>
    <row r="15" spans="1:15" ht="29.25" thickBot="1" x14ac:dyDescent="0.3">
      <c r="A15" s="140" t="s">
        <v>7</v>
      </c>
      <c r="B15" s="141" t="s">
        <v>187</v>
      </c>
      <c r="C15" s="295" t="s">
        <v>188</v>
      </c>
      <c r="D15" s="296"/>
      <c r="E15" s="142">
        <v>1.4</v>
      </c>
      <c r="F15" s="143">
        <v>4.5999999999999996</v>
      </c>
      <c r="G15" s="143">
        <v>5.2</v>
      </c>
      <c r="H15" s="144" t="s">
        <v>13</v>
      </c>
      <c r="I15" s="268" t="s">
        <v>130</v>
      </c>
      <c r="O15" s="96"/>
    </row>
    <row r="16" spans="1:15" ht="39" customHeight="1" x14ac:dyDescent="0.25">
      <c r="A16" s="145" t="s">
        <v>27</v>
      </c>
      <c r="B16" s="262">
        <v>50.2</v>
      </c>
      <c r="C16" s="263"/>
      <c r="D16" s="264"/>
      <c r="E16" s="154">
        <v>50.273333333333333</v>
      </c>
      <c r="F16" s="146">
        <v>4.8</v>
      </c>
      <c r="G16" s="146">
        <v>5</v>
      </c>
      <c r="H16" s="265" t="s">
        <v>132</v>
      </c>
      <c r="I16" s="269"/>
      <c r="O16" s="96"/>
    </row>
    <row r="17" spans="1:15" ht="39" customHeight="1" x14ac:dyDescent="0.25">
      <c r="A17" s="145" t="s">
        <v>28</v>
      </c>
      <c r="B17" s="262">
        <v>50.2</v>
      </c>
      <c r="C17" s="263"/>
      <c r="D17" s="264"/>
      <c r="E17" s="155">
        <v>50.333333333333336</v>
      </c>
      <c r="F17" s="146">
        <v>4.8</v>
      </c>
      <c r="G17" s="146">
        <v>4.9000000000000004</v>
      </c>
      <c r="H17" s="266"/>
      <c r="I17" s="269"/>
      <c r="O17" s="96"/>
    </row>
    <row r="18" spans="1:15" ht="39" customHeight="1" x14ac:dyDescent="0.25">
      <c r="A18" s="145" t="s">
        <v>29</v>
      </c>
      <c r="B18" s="262">
        <v>50.2</v>
      </c>
      <c r="C18" s="263"/>
      <c r="D18" s="264"/>
      <c r="E18" s="156">
        <v>50.333333333333336</v>
      </c>
      <c r="F18" s="146">
        <v>4.8</v>
      </c>
      <c r="G18" s="146">
        <v>4.9000000000000004</v>
      </c>
      <c r="H18" s="267"/>
      <c r="I18" s="270"/>
      <c r="O18" s="96"/>
    </row>
    <row r="19" spans="1:15" ht="15" x14ac:dyDescent="0.25">
      <c r="A19" s="147" t="s">
        <v>19</v>
      </c>
      <c r="B19" s="277"/>
      <c r="C19" s="277"/>
      <c r="D19" s="277"/>
      <c r="E19" s="277"/>
      <c r="F19" s="277"/>
      <c r="G19" s="277"/>
      <c r="H19" s="277"/>
      <c r="I19" s="277"/>
      <c r="O19" s="96"/>
    </row>
    <row r="20" spans="1:15" ht="15" x14ac:dyDescent="0.25">
      <c r="A20" s="259" t="s">
        <v>20</v>
      </c>
      <c r="B20" s="259" t="s">
        <v>21</v>
      </c>
      <c r="C20" s="259"/>
      <c r="D20" s="259" t="s">
        <v>22</v>
      </c>
      <c r="E20" s="259"/>
      <c r="F20" s="277" t="s">
        <v>23</v>
      </c>
      <c r="G20" s="277"/>
      <c r="H20" s="277"/>
      <c r="I20" s="259" t="s">
        <v>105</v>
      </c>
      <c r="O20" s="96"/>
    </row>
    <row r="21" spans="1:15" ht="15" x14ac:dyDescent="0.25">
      <c r="A21" s="259"/>
      <c r="B21" s="259"/>
      <c r="C21" s="259"/>
      <c r="D21" s="259"/>
      <c r="E21" s="259"/>
      <c r="F21" s="277" t="s">
        <v>24</v>
      </c>
      <c r="G21" s="277"/>
      <c r="H21" s="277"/>
      <c r="I21" s="259"/>
      <c r="O21" s="96"/>
    </row>
    <row r="22" spans="1:15" ht="60.75" customHeight="1" x14ac:dyDescent="0.25">
      <c r="A22" s="145" t="s">
        <v>27</v>
      </c>
      <c r="B22" s="278" t="s">
        <v>182</v>
      </c>
      <c r="C22" s="277"/>
      <c r="D22" s="260" t="s">
        <v>183</v>
      </c>
      <c r="E22" s="260"/>
      <c r="F22" s="281">
        <v>2.1999999999999999E-2</v>
      </c>
      <c r="G22" s="259"/>
      <c r="H22" s="259"/>
      <c r="I22" s="140" t="s">
        <v>131</v>
      </c>
      <c r="O22" s="96"/>
    </row>
    <row r="23" spans="1:15" ht="27.75" customHeight="1" x14ac:dyDescent="0.25">
      <c r="A23" s="145" t="s">
        <v>28</v>
      </c>
      <c r="B23" s="278" t="s">
        <v>34</v>
      </c>
      <c r="C23" s="277"/>
      <c r="D23" s="259" t="s">
        <v>184</v>
      </c>
      <c r="E23" s="259"/>
      <c r="F23" s="259">
        <v>946</v>
      </c>
      <c r="G23" s="259"/>
      <c r="H23" s="259"/>
      <c r="I23" s="140" t="s">
        <v>131</v>
      </c>
      <c r="O23" s="13"/>
    </row>
    <row r="24" spans="1:15" ht="26.25" customHeight="1" x14ac:dyDescent="0.2">
      <c r="A24" s="145" t="s">
        <v>29</v>
      </c>
      <c r="B24" s="259" t="s">
        <v>35</v>
      </c>
      <c r="C24" s="259"/>
      <c r="D24" s="259" t="s">
        <v>185</v>
      </c>
      <c r="E24" s="259"/>
      <c r="F24" s="284">
        <v>4.26</v>
      </c>
      <c r="G24" s="259"/>
      <c r="H24" s="259"/>
      <c r="I24" s="140" t="s">
        <v>131</v>
      </c>
    </row>
    <row r="25" spans="1:15" ht="27" hidden="1" customHeight="1" x14ac:dyDescent="0.2">
      <c r="A25" s="145" t="s">
        <v>30</v>
      </c>
      <c r="B25" s="259" t="s">
        <v>36</v>
      </c>
      <c r="C25" s="259"/>
      <c r="D25" s="259" t="s">
        <v>42</v>
      </c>
      <c r="E25" s="259"/>
      <c r="F25" s="259"/>
      <c r="G25" s="259"/>
      <c r="H25" s="259"/>
      <c r="I25" s="140"/>
    </row>
    <row r="26" spans="1:15" ht="38.25" hidden="1" customHeight="1" x14ac:dyDescent="0.25">
      <c r="A26" s="145" t="s">
        <v>31</v>
      </c>
      <c r="B26" s="278" t="s">
        <v>37</v>
      </c>
      <c r="C26" s="277"/>
      <c r="D26" s="260" t="s">
        <v>43</v>
      </c>
      <c r="E26" s="259"/>
      <c r="F26" s="281">
        <v>6.6699999999999995E-2</v>
      </c>
      <c r="G26" s="259"/>
      <c r="H26" s="259"/>
      <c r="I26" s="140" t="s">
        <v>131</v>
      </c>
    </row>
    <row r="27" spans="1:15" ht="42.75" hidden="1" customHeight="1" x14ac:dyDescent="0.25">
      <c r="A27" s="145" t="s">
        <v>32</v>
      </c>
      <c r="B27" s="278" t="s">
        <v>61</v>
      </c>
      <c r="C27" s="277"/>
      <c r="D27" s="260" t="s">
        <v>44</v>
      </c>
      <c r="E27" s="259"/>
      <c r="F27" s="279"/>
      <c r="G27" s="285"/>
      <c r="H27" s="280"/>
      <c r="I27" s="140" t="s">
        <v>131</v>
      </c>
    </row>
    <row r="28" spans="1:15" ht="42.75" hidden="1" customHeight="1" x14ac:dyDescent="0.25">
      <c r="A28" s="145" t="s">
        <v>62</v>
      </c>
      <c r="B28" s="278" t="s">
        <v>38</v>
      </c>
      <c r="C28" s="277"/>
      <c r="D28" s="260" t="s">
        <v>44</v>
      </c>
      <c r="E28" s="259"/>
      <c r="F28" s="279"/>
      <c r="G28" s="285"/>
      <c r="H28" s="280"/>
      <c r="I28" s="140" t="s">
        <v>131</v>
      </c>
    </row>
    <row r="29" spans="1:15" ht="21.75" customHeight="1" x14ac:dyDescent="0.25">
      <c r="A29" s="5" t="s">
        <v>45</v>
      </c>
      <c r="B29" s="5"/>
      <c r="C29" s="5"/>
      <c r="D29" s="5"/>
      <c r="E29" s="5"/>
      <c r="F29" s="5"/>
      <c r="G29" s="5"/>
      <c r="H29" s="5"/>
      <c r="I29" s="5"/>
    </row>
    <row r="30" spans="1:15" ht="16.5" customHeight="1" x14ac:dyDescent="0.2"/>
    <row r="31" spans="1:15" x14ac:dyDescent="0.2">
      <c r="A31" s="316" t="s">
        <v>175</v>
      </c>
      <c r="B31" s="317"/>
      <c r="C31" s="317"/>
      <c r="D31" s="317"/>
      <c r="E31" s="317"/>
      <c r="F31" s="317"/>
      <c r="G31" s="317"/>
      <c r="H31" s="317"/>
      <c r="I31" s="318"/>
    </row>
    <row r="32" spans="1:15" ht="19.5" customHeight="1" x14ac:dyDescent="0.25">
      <c r="A32" s="286"/>
      <c r="B32" s="287"/>
      <c r="C32" s="288"/>
      <c r="D32" s="286"/>
      <c r="E32" s="287"/>
      <c r="F32" s="288"/>
      <c r="G32" s="286"/>
      <c r="H32" s="287"/>
      <c r="I32" s="288"/>
    </row>
    <row r="33" spans="1:9" ht="15" customHeight="1" x14ac:dyDescent="0.25">
      <c r="A33" s="292" t="s">
        <v>74</v>
      </c>
      <c r="B33" s="293"/>
      <c r="C33" s="294"/>
      <c r="D33" s="292" t="s">
        <v>75</v>
      </c>
      <c r="E33" s="293"/>
      <c r="F33" s="294"/>
      <c r="G33" s="292" t="s">
        <v>76</v>
      </c>
      <c r="H33" s="293"/>
      <c r="I33" s="294"/>
    </row>
    <row r="34" spans="1:9" ht="15" customHeight="1" x14ac:dyDescent="0.25">
      <c r="A34" s="292" t="s">
        <v>95</v>
      </c>
      <c r="B34" s="293"/>
      <c r="C34" s="294"/>
      <c r="D34" s="292" t="s">
        <v>65</v>
      </c>
      <c r="E34" s="293"/>
      <c r="F34" s="294"/>
      <c r="G34" s="293" t="s">
        <v>67</v>
      </c>
      <c r="H34" s="293"/>
      <c r="I34" s="294"/>
    </row>
    <row r="35" spans="1:9" ht="2.25" customHeight="1" x14ac:dyDescent="0.25">
      <c r="A35" s="132"/>
      <c r="B35" s="133"/>
      <c r="C35" s="133"/>
      <c r="D35" s="133"/>
      <c r="E35" s="133"/>
      <c r="F35" s="133"/>
      <c r="G35" s="133"/>
      <c r="H35" s="133"/>
      <c r="I35" s="133"/>
    </row>
    <row r="36" spans="1:9" ht="23.25" customHeight="1" x14ac:dyDescent="0.25">
      <c r="A36" s="286"/>
      <c r="B36" s="287"/>
      <c r="C36" s="288"/>
      <c r="D36" s="286"/>
      <c r="E36" s="287"/>
      <c r="F36" s="288"/>
      <c r="G36" s="286"/>
      <c r="H36" s="287"/>
      <c r="I36" s="288"/>
    </row>
    <row r="37" spans="1:9" ht="17.25" customHeight="1" x14ac:dyDescent="0.25">
      <c r="A37" s="292" t="s">
        <v>77</v>
      </c>
      <c r="B37" s="293"/>
      <c r="C37" s="294"/>
      <c r="D37" s="292" t="s">
        <v>78</v>
      </c>
      <c r="E37" s="293"/>
      <c r="F37" s="294"/>
      <c r="G37" s="292" t="s">
        <v>206</v>
      </c>
      <c r="H37" s="293"/>
      <c r="I37" s="294"/>
    </row>
    <row r="38" spans="1:9" ht="15" customHeight="1" x14ac:dyDescent="0.25">
      <c r="A38" s="292" t="s">
        <v>79</v>
      </c>
      <c r="B38" s="293"/>
      <c r="C38" s="294"/>
      <c r="D38" s="292" t="s">
        <v>66</v>
      </c>
      <c r="E38" s="293"/>
      <c r="F38" s="294"/>
      <c r="G38" s="292" t="s">
        <v>80</v>
      </c>
      <c r="H38" s="293"/>
      <c r="I38" s="294"/>
    </row>
    <row r="39" spans="1:9" x14ac:dyDescent="0.2">
      <c r="A39" s="316" t="s">
        <v>94</v>
      </c>
      <c r="B39" s="317"/>
      <c r="C39" s="317"/>
      <c r="D39" s="317"/>
      <c r="E39" s="317"/>
      <c r="F39" s="317"/>
      <c r="G39" s="317"/>
      <c r="H39" s="317"/>
      <c r="I39" s="318"/>
    </row>
    <row r="40" spans="1:9" ht="15" x14ac:dyDescent="0.25">
      <c r="A40" s="132"/>
      <c r="B40" s="133"/>
      <c r="C40" s="133"/>
      <c r="D40" s="133"/>
      <c r="E40" s="133"/>
      <c r="F40" s="134"/>
      <c r="G40" s="132"/>
      <c r="H40" s="133"/>
      <c r="I40" s="134"/>
    </row>
    <row r="41" spans="1:9" ht="4.5" customHeight="1" x14ac:dyDescent="0.25">
      <c r="A41" s="132"/>
      <c r="B41" s="133"/>
      <c r="C41" s="133"/>
      <c r="D41" s="133"/>
      <c r="E41" s="133"/>
      <c r="F41" s="134"/>
      <c r="G41" s="132"/>
      <c r="H41" s="133"/>
      <c r="I41" s="134"/>
    </row>
    <row r="42" spans="1:9" s="24" customFormat="1" ht="17.25" customHeight="1" x14ac:dyDescent="0.25">
      <c r="A42" s="292" t="s">
        <v>89</v>
      </c>
      <c r="B42" s="293"/>
      <c r="C42" s="293"/>
      <c r="D42" s="293"/>
      <c r="E42" s="293"/>
      <c r="F42" s="294"/>
      <c r="G42" s="292" t="s">
        <v>91</v>
      </c>
      <c r="H42" s="293"/>
      <c r="I42" s="294"/>
    </row>
    <row r="43" spans="1:9" s="24" customFormat="1" ht="15" x14ac:dyDescent="0.25">
      <c r="A43" s="135"/>
      <c r="B43" s="319" t="s">
        <v>90</v>
      </c>
      <c r="C43" s="319"/>
      <c r="D43" s="319"/>
      <c r="E43" s="319"/>
      <c r="F43" s="137"/>
      <c r="G43" s="302" t="s">
        <v>92</v>
      </c>
      <c r="H43" s="303"/>
      <c r="I43" s="304"/>
    </row>
    <row r="44" spans="1:9" ht="15" x14ac:dyDescent="0.25">
      <c r="A44" s="289" t="s">
        <v>179</v>
      </c>
      <c r="B44" s="290"/>
      <c r="C44" s="290"/>
      <c r="D44" s="290"/>
      <c r="E44" s="290"/>
      <c r="F44" s="290"/>
      <c r="G44" s="290"/>
      <c r="H44" s="290"/>
      <c r="I44" s="291"/>
    </row>
    <row r="45" spans="1:9" x14ac:dyDescent="0.2">
      <c r="A45" s="148"/>
      <c r="B45" s="149"/>
      <c r="C45" s="149"/>
      <c r="D45" s="149"/>
      <c r="E45" s="149"/>
      <c r="F45" s="150"/>
      <c r="G45" s="148"/>
      <c r="H45" s="149"/>
      <c r="I45" s="150"/>
    </row>
    <row r="46" spans="1:9" ht="15.75" customHeight="1" x14ac:dyDescent="0.25">
      <c r="A46" s="132"/>
      <c r="B46" s="133"/>
      <c r="C46" s="133"/>
      <c r="D46" s="133"/>
      <c r="E46" s="133"/>
      <c r="F46" s="134"/>
      <c r="H46" s="153"/>
      <c r="I46" s="152"/>
    </row>
    <row r="47" spans="1:9" s="24" customFormat="1" ht="13.5" customHeight="1" x14ac:dyDescent="0.25">
      <c r="A47" s="305" t="s">
        <v>199</v>
      </c>
      <c r="B47" s="306"/>
      <c r="C47" s="306"/>
      <c r="D47" s="306"/>
      <c r="E47" s="306"/>
      <c r="F47" s="307"/>
      <c r="G47" s="305" t="s">
        <v>200</v>
      </c>
      <c r="H47" s="306"/>
      <c r="I47" s="307"/>
    </row>
    <row r="48" spans="1:9" s="24" customFormat="1" ht="15" x14ac:dyDescent="0.25">
      <c r="A48" s="308" t="s">
        <v>180</v>
      </c>
      <c r="B48" s="309"/>
      <c r="C48" s="309"/>
      <c r="D48" s="309"/>
      <c r="E48" s="309"/>
      <c r="F48" s="310"/>
      <c r="G48" s="308" t="s">
        <v>181</v>
      </c>
      <c r="H48" s="309"/>
      <c r="I48" s="310"/>
    </row>
    <row r="49" spans="1:9" x14ac:dyDescent="0.2">
      <c r="A49" s="315"/>
      <c r="B49" s="315"/>
      <c r="D49" s="315"/>
      <c r="E49" s="315"/>
      <c r="F49" s="315"/>
      <c r="H49" s="315"/>
      <c r="I49" s="315"/>
    </row>
    <row r="55" spans="1:9" x14ac:dyDescent="0.2">
      <c r="E55" s="13"/>
    </row>
  </sheetData>
  <mergeCells count="80">
    <mergeCell ref="A44:I44"/>
    <mergeCell ref="A47:F47"/>
    <mergeCell ref="A48:F48"/>
    <mergeCell ref="G48:I48"/>
    <mergeCell ref="G47:I47"/>
    <mergeCell ref="B43:E43"/>
    <mergeCell ref="A38:C38"/>
    <mergeCell ref="D38:F38"/>
    <mergeCell ref="G38:I38"/>
    <mergeCell ref="A39:I39"/>
    <mergeCell ref="A42:F42"/>
    <mergeCell ref="G42:I42"/>
    <mergeCell ref="A6:B6"/>
    <mergeCell ref="A1:I1"/>
    <mergeCell ref="A2:I2"/>
    <mergeCell ref="A4:I4"/>
    <mergeCell ref="A5:B5"/>
    <mergeCell ref="C6:G6"/>
    <mergeCell ref="A9:B9"/>
    <mergeCell ref="A10:B10"/>
    <mergeCell ref="A13:A14"/>
    <mergeCell ref="E13:E14"/>
    <mergeCell ref="B13:D14"/>
    <mergeCell ref="H13:H14"/>
    <mergeCell ref="I13:I14"/>
    <mergeCell ref="B16:D16"/>
    <mergeCell ref="H16:H18"/>
    <mergeCell ref="B17:D17"/>
    <mergeCell ref="B18:D18"/>
    <mergeCell ref="F13:G13"/>
    <mergeCell ref="I15:I18"/>
    <mergeCell ref="C15:D15"/>
    <mergeCell ref="B19:I19"/>
    <mergeCell ref="A20:A21"/>
    <mergeCell ref="B20:C21"/>
    <mergeCell ref="D20:E21"/>
    <mergeCell ref="F20:H20"/>
    <mergeCell ref="I20:I21"/>
    <mergeCell ref="F21:H21"/>
    <mergeCell ref="B22:C22"/>
    <mergeCell ref="D22:E22"/>
    <mergeCell ref="F22:H22"/>
    <mergeCell ref="B23:C23"/>
    <mergeCell ref="D23:E23"/>
    <mergeCell ref="F23:H23"/>
    <mergeCell ref="B24:C24"/>
    <mergeCell ref="D24:E24"/>
    <mergeCell ref="F24:H24"/>
    <mergeCell ref="B25:C25"/>
    <mergeCell ref="D25:E25"/>
    <mergeCell ref="F25:H25"/>
    <mergeCell ref="B26:C26"/>
    <mergeCell ref="D26:E26"/>
    <mergeCell ref="F26:H26"/>
    <mergeCell ref="B27:C27"/>
    <mergeCell ref="D27:E27"/>
    <mergeCell ref="F27:H27"/>
    <mergeCell ref="B28:C28"/>
    <mergeCell ref="D28:E28"/>
    <mergeCell ref="F28:H28"/>
    <mergeCell ref="A31:I31"/>
    <mergeCell ref="A32:C32"/>
    <mergeCell ref="D32:F32"/>
    <mergeCell ref="G32:I32"/>
    <mergeCell ref="A49:B49"/>
    <mergeCell ref="D49:F49"/>
    <mergeCell ref="H49:I49"/>
    <mergeCell ref="A33:C33"/>
    <mergeCell ref="D33:F33"/>
    <mergeCell ref="G33:I33"/>
    <mergeCell ref="A34:C34"/>
    <mergeCell ref="D34:F34"/>
    <mergeCell ref="G34:I34"/>
    <mergeCell ref="A36:C36"/>
    <mergeCell ref="D36:F36"/>
    <mergeCell ref="G36:I36"/>
    <mergeCell ref="A37:C37"/>
    <mergeCell ref="D37:F37"/>
    <mergeCell ref="G37:I37"/>
    <mergeCell ref="G43:I43"/>
  </mergeCells>
  <printOptions horizontalCentered="1"/>
  <pageMargins left="0.45" right="0.2" top="0.5" bottom="0.25" header="0.3" footer="0.05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view="pageBreakPreview" topLeftCell="A26" zoomScale="115" zoomScaleNormal="100" zoomScaleSheetLayoutView="115" workbookViewId="0">
      <selection activeCell="F9" sqref="F9"/>
    </sheetView>
  </sheetViews>
  <sheetFormatPr defaultColWidth="9.140625" defaultRowHeight="12.75" x14ac:dyDescent="0.2"/>
  <cols>
    <col min="1" max="1" width="9.140625" style="1"/>
    <col min="2" max="2" width="9.42578125" style="1" customWidth="1"/>
    <col min="3" max="3" width="12.42578125" style="1" customWidth="1"/>
    <col min="4" max="4" width="9.140625" style="1"/>
    <col min="5" max="5" width="11" style="1" customWidth="1"/>
    <col min="6" max="7" width="9.140625" style="1"/>
    <col min="8" max="8" width="12.5703125" style="1" customWidth="1"/>
    <col min="9" max="9" width="12.85546875" style="1" customWidth="1"/>
    <col min="10" max="16384" width="9.140625" style="1"/>
  </cols>
  <sheetData>
    <row r="1" spans="1:15" ht="30.75" customHeight="1" x14ac:dyDescent="0.2">
      <c r="A1" s="255" t="s">
        <v>63</v>
      </c>
      <c r="B1" s="256"/>
      <c r="C1" s="256"/>
      <c r="D1" s="256"/>
      <c r="E1" s="256"/>
      <c r="F1" s="256"/>
      <c r="G1" s="256"/>
      <c r="H1" s="256"/>
      <c r="I1" s="256"/>
    </row>
    <row r="2" spans="1:15" x14ac:dyDescent="0.2">
      <c r="A2" s="256" t="s">
        <v>64</v>
      </c>
      <c r="B2" s="256"/>
      <c r="C2" s="256"/>
      <c r="D2" s="256"/>
      <c r="E2" s="256"/>
      <c r="F2" s="256"/>
      <c r="G2" s="256"/>
      <c r="H2" s="256"/>
      <c r="I2" s="256"/>
    </row>
    <row r="3" spans="1:15" ht="7.5" customHeight="1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15" ht="17.25" customHeight="1" x14ac:dyDescent="0.2">
      <c r="A4" s="257" t="s">
        <v>0</v>
      </c>
      <c r="B4" s="257"/>
      <c r="C4" s="257"/>
      <c r="D4" s="257"/>
      <c r="E4" s="257"/>
      <c r="F4" s="257"/>
      <c r="G4" s="257"/>
      <c r="H4" s="257"/>
      <c r="I4" s="257"/>
    </row>
    <row r="5" spans="1:15" ht="15" x14ac:dyDescent="0.25">
      <c r="A5" s="320" t="s">
        <v>227</v>
      </c>
      <c r="B5" s="320"/>
      <c r="C5" s="1" t="s">
        <v>228</v>
      </c>
      <c r="O5" s="96"/>
    </row>
    <row r="6" spans="1:15" ht="13.9" customHeight="1" x14ac:dyDescent="0.25">
      <c r="A6" s="320" t="s">
        <v>217</v>
      </c>
      <c r="B6" s="320"/>
      <c r="C6" s="321" t="s">
        <v>128</v>
      </c>
      <c r="D6" s="321"/>
      <c r="E6" s="321"/>
      <c r="F6" s="321"/>
      <c r="G6" s="321"/>
      <c r="O6" s="96"/>
    </row>
    <row r="7" spans="1:15" ht="7.5" customHeight="1" x14ac:dyDescent="0.25">
      <c r="A7" s="128"/>
      <c r="B7" s="128"/>
      <c r="C7" s="174"/>
      <c r="D7" s="174"/>
      <c r="E7" s="174"/>
      <c r="O7" s="96"/>
    </row>
    <row r="8" spans="1:15" ht="7.5" customHeight="1" x14ac:dyDescent="0.25">
      <c r="A8" s="128"/>
      <c r="B8" s="128"/>
      <c r="O8" s="96"/>
    </row>
    <row r="9" spans="1:15" ht="15" x14ac:dyDescent="0.25">
      <c r="A9" s="320" t="s">
        <v>218</v>
      </c>
      <c r="B9" s="320"/>
      <c r="C9" s="1" t="s">
        <v>26</v>
      </c>
      <c r="O9" s="96"/>
    </row>
    <row r="10" spans="1:15" ht="15" x14ac:dyDescent="0.25">
      <c r="A10" s="320" t="s">
        <v>225</v>
      </c>
      <c r="B10" s="320"/>
      <c r="C10" s="22" t="s">
        <v>203</v>
      </c>
      <c r="O10" s="96"/>
    </row>
    <row r="11" spans="1:15" ht="15" x14ac:dyDescent="0.25">
      <c r="O11" s="96"/>
    </row>
    <row r="12" spans="1:15" ht="15" hidden="1" x14ac:dyDescent="0.25">
      <c r="A12" s="1" t="s">
        <v>1</v>
      </c>
      <c r="O12" s="96"/>
    </row>
    <row r="13" spans="1:15" ht="30.75" hidden="1" customHeight="1" x14ac:dyDescent="0.25">
      <c r="A13" s="322" t="s">
        <v>2</v>
      </c>
      <c r="B13" s="323" t="s">
        <v>3</v>
      </c>
      <c r="C13" s="322"/>
      <c r="D13" s="322"/>
      <c r="E13" s="323" t="s">
        <v>8</v>
      </c>
      <c r="F13" s="322" t="s">
        <v>9</v>
      </c>
      <c r="G13" s="322"/>
      <c r="H13" s="323" t="s">
        <v>12</v>
      </c>
      <c r="I13" s="323" t="s">
        <v>14</v>
      </c>
      <c r="O13" s="96"/>
    </row>
    <row r="14" spans="1:15" ht="15" hidden="1" x14ac:dyDescent="0.25">
      <c r="A14" s="322"/>
      <c r="B14" s="127" t="s">
        <v>4</v>
      </c>
      <c r="C14" s="127" t="s">
        <v>5</v>
      </c>
      <c r="D14" s="127" t="s">
        <v>6</v>
      </c>
      <c r="E14" s="322"/>
      <c r="F14" s="127" t="s">
        <v>10</v>
      </c>
      <c r="G14" s="127" t="s">
        <v>11</v>
      </c>
      <c r="H14" s="322"/>
      <c r="I14" s="322"/>
      <c r="L14" s="1">
        <f>0.006*110</f>
        <v>0.66</v>
      </c>
      <c r="O14" s="96"/>
    </row>
    <row r="15" spans="1:15" ht="26.25" hidden="1" thickBot="1" x14ac:dyDescent="0.3">
      <c r="A15" s="127" t="s">
        <v>7</v>
      </c>
      <c r="B15" s="93">
        <v>50</v>
      </c>
      <c r="C15" s="94">
        <v>50.4</v>
      </c>
      <c r="D15" s="95"/>
      <c r="E15" s="2">
        <v>1.4</v>
      </c>
      <c r="F15" s="15">
        <v>4.5999999999999996</v>
      </c>
      <c r="G15" s="15">
        <v>5.2</v>
      </c>
      <c r="H15" s="18" t="s">
        <v>13</v>
      </c>
      <c r="I15" s="324" t="s">
        <v>130</v>
      </c>
      <c r="O15" s="96"/>
    </row>
    <row r="16" spans="1:15" ht="39" hidden="1" customHeight="1" x14ac:dyDescent="0.25">
      <c r="A16" s="4" t="s">
        <v>27</v>
      </c>
      <c r="B16" s="327">
        <v>50.2</v>
      </c>
      <c r="C16" s="328"/>
      <c r="D16" s="329"/>
      <c r="E16" s="124">
        <v>50.273333333333333</v>
      </c>
      <c r="F16" s="7">
        <v>4.8</v>
      </c>
      <c r="G16" s="7">
        <v>5</v>
      </c>
      <c r="H16" s="330" t="s">
        <v>132</v>
      </c>
      <c r="I16" s="325"/>
      <c r="O16" s="96"/>
    </row>
    <row r="17" spans="1:15" ht="39" hidden="1" customHeight="1" x14ac:dyDescent="0.25">
      <c r="A17" s="4" t="s">
        <v>28</v>
      </c>
      <c r="B17" s="327">
        <v>50.2</v>
      </c>
      <c r="C17" s="328"/>
      <c r="D17" s="329"/>
      <c r="E17" s="125">
        <v>50.333333333333336</v>
      </c>
      <c r="F17" s="7">
        <v>4.8</v>
      </c>
      <c r="G17" s="7">
        <v>4.9000000000000004</v>
      </c>
      <c r="H17" s="331"/>
      <c r="I17" s="325"/>
      <c r="O17" s="96"/>
    </row>
    <row r="18" spans="1:15" ht="39" hidden="1" customHeight="1" x14ac:dyDescent="0.25">
      <c r="A18" s="4" t="s">
        <v>29</v>
      </c>
      <c r="B18" s="327">
        <v>50.2</v>
      </c>
      <c r="C18" s="328"/>
      <c r="D18" s="329"/>
      <c r="E18" s="126">
        <v>50.333333333333336</v>
      </c>
      <c r="F18" s="7">
        <v>4.8</v>
      </c>
      <c r="G18" s="7">
        <v>4.9000000000000004</v>
      </c>
      <c r="H18" s="332"/>
      <c r="I18" s="326"/>
      <c r="O18" s="96"/>
    </row>
    <row r="19" spans="1:15" ht="15" x14ac:dyDescent="0.25">
      <c r="A19" s="314" t="s">
        <v>19</v>
      </c>
      <c r="B19" s="290"/>
      <c r="C19" s="290"/>
      <c r="D19" s="290"/>
      <c r="E19" s="290"/>
      <c r="F19" s="290"/>
      <c r="G19" s="290"/>
      <c r="H19" s="290"/>
      <c r="I19" s="291"/>
      <c r="O19" s="96"/>
    </row>
    <row r="20" spans="1:15" ht="15" x14ac:dyDescent="0.25">
      <c r="A20" s="259" t="s">
        <v>20</v>
      </c>
      <c r="B20" s="259" t="s">
        <v>21</v>
      </c>
      <c r="C20" s="259"/>
      <c r="D20" s="259" t="s">
        <v>22</v>
      </c>
      <c r="E20" s="259"/>
      <c r="F20" s="277" t="s">
        <v>23</v>
      </c>
      <c r="G20" s="277"/>
      <c r="H20" s="277"/>
      <c r="I20" s="259" t="s">
        <v>105</v>
      </c>
      <c r="O20" s="96"/>
    </row>
    <row r="21" spans="1:15" ht="15" x14ac:dyDescent="0.25">
      <c r="A21" s="259"/>
      <c r="B21" s="259"/>
      <c r="C21" s="259"/>
      <c r="D21" s="259"/>
      <c r="E21" s="259"/>
      <c r="F21" s="277" t="s">
        <v>24</v>
      </c>
      <c r="G21" s="277"/>
      <c r="H21" s="277"/>
      <c r="I21" s="259"/>
      <c r="O21" s="96"/>
    </row>
    <row r="22" spans="1:15" ht="39.75" hidden="1" customHeight="1" x14ac:dyDescent="0.25">
      <c r="A22" s="145" t="s">
        <v>27</v>
      </c>
      <c r="B22" s="278" t="s">
        <v>182</v>
      </c>
      <c r="C22" s="277"/>
      <c r="D22" s="259" t="s">
        <v>183</v>
      </c>
      <c r="E22" s="259"/>
      <c r="F22" s="281">
        <v>2.1999999999999999E-2</v>
      </c>
      <c r="G22" s="259"/>
      <c r="H22" s="259"/>
      <c r="I22" s="140" t="s">
        <v>131</v>
      </c>
      <c r="O22" s="96"/>
    </row>
    <row r="23" spans="1:15" ht="27.75" hidden="1" customHeight="1" x14ac:dyDescent="0.25">
      <c r="A23" s="145" t="s">
        <v>28</v>
      </c>
      <c r="B23" s="278" t="s">
        <v>34</v>
      </c>
      <c r="C23" s="277"/>
      <c r="D23" s="259" t="s">
        <v>184</v>
      </c>
      <c r="E23" s="259"/>
      <c r="F23" s="259">
        <v>946</v>
      </c>
      <c r="G23" s="259"/>
      <c r="H23" s="259"/>
      <c r="I23" s="140" t="s">
        <v>131</v>
      </c>
      <c r="O23" s="13"/>
    </row>
    <row r="24" spans="1:15" ht="26.25" hidden="1" customHeight="1" x14ac:dyDescent="0.2">
      <c r="A24" s="145" t="s">
        <v>29</v>
      </c>
      <c r="B24" s="259" t="s">
        <v>35</v>
      </c>
      <c r="C24" s="259"/>
      <c r="D24" s="259" t="s">
        <v>185</v>
      </c>
      <c r="E24" s="259"/>
      <c r="F24" s="284">
        <v>4.26</v>
      </c>
      <c r="G24" s="259"/>
      <c r="H24" s="259"/>
      <c r="I24" s="140" t="s">
        <v>131</v>
      </c>
    </row>
    <row r="25" spans="1:15" ht="27" hidden="1" customHeight="1" x14ac:dyDescent="0.2">
      <c r="A25" s="145" t="s">
        <v>30</v>
      </c>
      <c r="B25" s="259" t="s">
        <v>36</v>
      </c>
      <c r="C25" s="259"/>
      <c r="D25" s="259" t="s">
        <v>42</v>
      </c>
      <c r="E25" s="259"/>
      <c r="F25" s="259"/>
      <c r="G25" s="259"/>
      <c r="H25" s="259"/>
      <c r="I25" s="140"/>
    </row>
    <row r="26" spans="1:15" ht="58.5" customHeight="1" x14ac:dyDescent="0.25">
      <c r="A26" s="145" t="s">
        <v>27</v>
      </c>
      <c r="B26" s="278" t="s">
        <v>37</v>
      </c>
      <c r="C26" s="277"/>
      <c r="D26" s="260" t="s">
        <v>43</v>
      </c>
      <c r="E26" s="259"/>
      <c r="F26" s="281">
        <v>6.6699999999999995E-2</v>
      </c>
      <c r="G26" s="259"/>
      <c r="H26" s="259"/>
      <c r="I26" s="140" t="s">
        <v>131</v>
      </c>
    </row>
    <row r="27" spans="1:15" ht="42.75" hidden="1" customHeight="1" x14ac:dyDescent="0.25">
      <c r="A27" s="145" t="s">
        <v>32</v>
      </c>
      <c r="B27" s="278" t="s">
        <v>61</v>
      </c>
      <c r="C27" s="277"/>
      <c r="D27" s="260" t="s">
        <v>44</v>
      </c>
      <c r="E27" s="259"/>
      <c r="F27" s="279"/>
      <c r="G27" s="285"/>
      <c r="H27" s="280"/>
      <c r="I27" s="140" t="s">
        <v>131</v>
      </c>
    </row>
    <row r="28" spans="1:15" ht="48.75" customHeight="1" x14ac:dyDescent="0.25">
      <c r="A28" s="145" t="s">
        <v>28</v>
      </c>
      <c r="B28" s="278" t="s">
        <v>38</v>
      </c>
      <c r="C28" s="277"/>
      <c r="D28" s="260" t="s">
        <v>44</v>
      </c>
      <c r="E28" s="259"/>
      <c r="F28" s="279" t="s">
        <v>44</v>
      </c>
      <c r="G28" s="285"/>
      <c r="H28" s="280"/>
      <c r="I28" s="140" t="s">
        <v>131</v>
      </c>
    </row>
    <row r="29" spans="1:15" ht="21.75" customHeight="1" x14ac:dyDescent="0.2">
      <c r="A29" s="1" t="s">
        <v>45</v>
      </c>
    </row>
    <row r="30" spans="1:15" ht="16.5" customHeight="1" x14ac:dyDescent="0.2"/>
    <row r="31" spans="1:15" ht="15" x14ac:dyDescent="0.25">
      <c r="A31" s="289" t="s">
        <v>175</v>
      </c>
      <c r="B31" s="290"/>
      <c r="C31" s="290"/>
      <c r="D31" s="290"/>
      <c r="E31" s="290"/>
      <c r="F31" s="290"/>
      <c r="G31" s="290"/>
      <c r="H31" s="290"/>
      <c r="I31" s="291"/>
    </row>
    <row r="32" spans="1:15" ht="30" customHeight="1" x14ac:dyDescent="0.25">
      <c r="A32" s="286"/>
      <c r="B32" s="287"/>
      <c r="C32" s="288"/>
      <c r="D32" s="286"/>
      <c r="E32" s="287"/>
      <c r="F32" s="288"/>
      <c r="G32" s="286"/>
      <c r="H32" s="287"/>
      <c r="I32" s="288"/>
    </row>
    <row r="33" spans="1:9" ht="15" customHeight="1" x14ac:dyDescent="0.25">
      <c r="A33" s="292" t="s">
        <v>74</v>
      </c>
      <c r="B33" s="293"/>
      <c r="C33" s="294"/>
      <c r="D33" s="292" t="s">
        <v>75</v>
      </c>
      <c r="E33" s="293"/>
      <c r="F33" s="294"/>
      <c r="G33" s="292" t="s">
        <v>76</v>
      </c>
      <c r="H33" s="293"/>
      <c r="I33" s="294"/>
    </row>
    <row r="34" spans="1:9" ht="15" customHeight="1" x14ac:dyDescent="0.25">
      <c r="A34" s="292" t="s">
        <v>95</v>
      </c>
      <c r="B34" s="293"/>
      <c r="C34" s="294"/>
      <c r="D34" s="292" t="s">
        <v>65</v>
      </c>
      <c r="E34" s="293"/>
      <c r="F34" s="294"/>
      <c r="G34" s="293" t="s">
        <v>209</v>
      </c>
      <c r="H34" s="293"/>
      <c r="I34" s="294"/>
    </row>
    <row r="35" spans="1:9" ht="2.25" customHeight="1" x14ac:dyDescent="0.25">
      <c r="A35" s="132"/>
      <c r="B35" s="133"/>
      <c r="C35" s="133"/>
      <c r="D35" s="133"/>
      <c r="E35" s="133"/>
      <c r="F35" s="133"/>
      <c r="G35" s="133"/>
      <c r="H35" s="133"/>
      <c r="I35" s="133"/>
    </row>
    <row r="36" spans="1:9" ht="33.75" customHeight="1" x14ac:dyDescent="0.25">
      <c r="A36" s="286"/>
      <c r="B36" s="287"/>
      <c r="C36" s="288"/>
      <c r="D36" s="286"/>
      <c r="E36" s="287"/>
      <c r="F36" s="288"/>
      <c r="G36" s="286"/>
      <c r="H36" s="287"/>
      <c r="I36" s="288"/>
    </row>
    <row r="37" spans="1:9" ht="17.25" customHeight="1" x14ac:dyDescent="0.25">
      <c r="A37" s="292" t="s">
        <v>77</v>
      </c>
      <c r="B37" s="293"/>
      <c r="C37" s="294"/>
      <c r="D37" s="311" t="s">
        <v>78</v>
      </c>
      <c r="E37" s="312"/>
      <c r="F37" s="313"/>
      <c r="G37" s="292" t="s">
        <v>206</v>
      </c>
      <c r="H37" s="293"/>
      <c r="I37" s="294"/>
    </row>
    <row r="38" spans="1:9" ht="15" customHeight="1" x14ac:dyDescent="0.25">
      <c r="A38" s="292" t="s">
        <v>208</v>
      </c>
      <c r="B38" s="293"/>
      <c r="C38" s="294"/>
      <c r="D38" s="292" t="s">
        <v>207</v>
      </c>
      <c r="E38" s="293"/>
      <c r="F38" s="294"/>
      <c r="G38" s="292" t="s">
        <v>214</v>
      </c>
      <c r="H38" s="293"/>
      <c r="I38" s="294"/>
    </row>
    <row r="39" spans="1:9" ht="15" x14ac:dyDescent="0.25">
      <c r="A39" s="289" t="s">
        <v>179</v>
      </c>
      <c r="B39" s="290"/>
      <c r="C39" s="290"/>
      <c r="D39" s="290"/>
      <c r="E39" s="290"/>
      <c r="F39" s="290"/>
      <c r="G39" s="290"/>
      <c r="H39" s="290"/>
      <c r="I39" s="291"/>
    </row>
    <row r="40" spans="1:9" x14ac:dyDescent="0.2">
      <c r="A40" s="91"/>
      <c r="B40" s="13"/>
      <c r="C40" s="13"/>
      <c r="D40" s="13"/>
      <c r="E40" s="13"/>
      <c r="F40" s="92"/>
      <c r="G40" s="91"/>
      <c r="H40" s="13"/>
      <c r="I40" s="92"/>
    </row>
    <row r="41" spans="1:9" ht="12.75" customHeight="1" x14ac:dyDescent="0.25">
      <c r="A41" s="132"/>
      <c r="B41" s="133"/>
      <c r="C41" s="133"/>
      <c r="D41" s="133"/>
      <c r="E41" s="133"/>
      <c r="F41" s="134"/>
      <c r="H41" s="151"/>
      <c r="I41" s="152"/>
    </row>
    <row r="42" spans="1:9" s="24" customFormat="1" ht="13.5" customHeight="1" x14ac:dyDescent="0.25">
      <c r="A42" s="333" t="s">
        <v>199</v>
      </c>
      <c r="B42" s="333"/>
      <c r="C42" s="333"/>
      <c r="D42" s="333"/>
      <c r="E42" s="333"/>
      <c r="F42" s="307"/>
      <c r="G42" s="305" t="s">
        <v>200</v>
      </c>
      <c r="H42" s="306"/>
      <c r="I42" s="307"/>
    </row>
    <row r="43" spans="1:9" s="24" customFormat="1" ht="15" x14ac:dyDescent="0.25">
      <c r="A43" s="333" t="s">
        <v>180</v>
      </c>
      <c r="B43" s="333"/>
      <c r="C43" s="333"/>
      <c r="D43" s="333"/>
      <c r="E43" s="333"/>
      <c r="F43" s="307"/>
      <c r="G43" s="305" t="s">
        <v>181</v>
      </c>
      <c r="H43" s="333"/>
      <c r="I43" s="307"/>
    </row>
    <row r="44" spans="1:9" x14ac:dyDescent="0.2">
      <c r="A44" s="315"/>
      <c r="B44" s="315"/>
      <c r="D44" s="315"/>
      <c r="E44" s="315"/>
      <c r="F44" s="315"/>
      <c r="H44" s="315"/>
      <c r="I44" s="315"/>
    </row>
    <row r="50" spans="5:5" x14ac:dyDescent="0.2">
      <c r="E50" s="13"/>
    </row>
  </sheetData>
  <mergeCells count="74">
    <mergeCell ref="G43:I43"/>
    <mergeCell ref="A44:B44"/>
    <mergeCell ref="D44:F44"/>
    <mergeCell ref="H44:I44"/>
    <mergeCell ref="A43:F43"/>
    <mergeCell ref="A38:C38"/>
    <mergeCell ref="D38:F38"/>
    <mergeCell ref="G38:I38"/>
    <mergeCell ref="A39:I39"/>
    <mergeCell ref="A42:F42"/>
    <mergeCell ref="G42:I42"/>
    <mergeCell ref="A36:C36"/>
    <mergeCell ref="D36:F36"/>
    <mergeCell ref="G36:I36"/>
    <mergeCell ref="A37:C37"/>
    <mergeCell ref="D37:F37"/>
    <mergeCell ref="G37:I37"/>
    <mergeCell ref="A33:C33"/>
    <mergeCell ref="D33:F33"/>
    <mergeCell ref="G33:I33"/>
    <mergeCell ref="A34:C34"/>
    <mergeCell ref="D34:F34"/>
    <mergeCell ref="G34:I34"/>
    <mergeCell ref="B28:C28"/>
    <mergeCell ref="D28:E28"/>
    <mergeCell ref="F28:H28"/>
    <mergeCell ref="A31:I31"/>
    <mergeCell ref="A32:C32"/>
    <mergeCell ref="D32:F32"/>
    <mergeCell ref="G32:I32"/>
    <mergeCell ref="B26:C26"/>
    <mergeCell ref="D26:E26"/>
    <mergeCell ref="F26:H26"/>
    <mergeCell ref="B27:C27"/>
    <mergeCell ref="D27:E27"/>
    <mergeCell ref="F27:H27"/>
    <mergeCell ref="B24:C24"/>
    <mergeCell ref="D24:E24"/>
    <mergeCell ref="F24:H24"/>
    <mergeCell ref="B25:C25"/>
    <mergeCell ref="D25:E25"/>
    <mergeCell ref="F25:H25"/>
    <mergeCell ref="B22:C22"/>
    <mergeCell ref="D22:E22"/>
    <mergeCell ref="F22:H22"/>
    <mergeCell ref="B23:C23"/>
    <mergeCell ref="D23:E23"/>
    <mergeCell ref="F23:H23"/>
    <mergeCell ref="A20:A21"/>
    <mergeCell ref="B20:C21"/>
    <mergeCell ref="D20:E21"/>
    <mergeCell ref="F20:H20"/>
    <mergeCell ref="I20:I21"/>
    <mergeCell ref="F21:H21"/>
    <mergeCell ref="A19:I19"/>
    <mergeCell ref="H13:H14"/>
    <mergeCell ref="I13:I14"/>
    <mergeCell ref="I15:I18"/>
    <mergeCell ref="B16:D16"/>
    <mergeCell ref="H16:H18"/>
    <mergeCell ref="B17:D17"/>
    <mergeCell ref="B18:D18"/>
    <mergeCell ref="F13:G13"/>
    <mergeCell ref="A9:B9"/>
    <mergeCell ref="A10:B10"/>
    <mergeCell ref="A13:A14"/>
    <mergeCell ref="B13:D13"/>
    <mergeCell ref="E13:E14"/>
    <mergeCell ref="A1:I1"/>
    <mergeCell ref="A2:I2"/>
    <mergeCell ref="A4:I4"/>
    <mergeCell ref="A5:B5"/>
    <mergeCell ref="A6:B6"/>
    <mergeCell ref="C6:G6"/>
  </mergeCells>
  <printOptions horizontalCentered="1"/>
  <pageMargins left="0.45" right="0.2" top="0.5" bottom="0.25" header="0.3" footer="0.05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view="pageBreakPreview" zoomScale="130" zoomScaleNormal="100" zoomScaleSheetLayoutView="130" workbookViewId="0">
      <selection activeCell="A45" sqref="A45:I45"/>
    </sheetView>
  </sheetViews>
  <sheetFormatPr defaultColWidth="9.140625" defaultRowHeight="15" x14ac:dyDescent="0.25"/>
  <cols>
    <col min="1" max="1" width="9.140625" style="5"/>
    <col min="2" max="2" width="9.42578125" style="5" customWidth="1"/>
    <col min="3" max="3" width="9.140625" style="5" customWidth="1"/>
    <col min="4" max="4" width="6.5703125" style="5" customWidth="1"/>
    <col min="5" max="5" width="11" style="5" customWidth="1"/>
    <col min="6" max="6" width="11.140625" style="5" customWidth="1"/>
    <col min="7" max="7" width="9.140625" style="5"/>
    <col min="8" max="8" width="15.42578125" style="5" customWidth="1"/>
    <col min="9" max="9" width="12.85546875" style="5" customWidth="1"/>
    <col min="10" max="16384" width="9.140625" style="5"/>
  </cols>
  <sheetData>
    <row r="1" spans="1:15" ht="30.75" customHeight="1" x14ac:dyDescent="0.25">
      <c r="A1" s="334" t="s">
        <v>63</v>
      </c>
      <c r="B1" s="335"/>
      <c r="C1" s="335"/>
      <c r="D1" s="335"/>
      <c r="E1" s="335"/>
      <c r="F1" s="335"/>
      <c r="G1" s="335"/>
      <c r="H1" s="335"/>
      <c r="I1" s="335"/>
    </row>
    <row r="2" spans="1:15" x14ac:dyDescent="0.25">
      <c r="A2" s="335" t="s">
        <v>64</v>
      </c>
      <c r="B2" s="335"/>
      <c r="C2" s="335"/>
      <c r="D2" s="335"/>
      <c r="E2" s="335"/>
      <c r="F2" s="335"/>
      <c r="G2" s="335"/>
      <c r="H2" s="335"/>
      <c r="I2" s="335"/>
    </row>
    <row r="3" spans="1:15" ht="7.5" customHeight="1" x14ac:dyDescent="0.25">
      <c r="A3" s="157"/>
      <c r="B3" s="157"/>
      <c r="C3" s="157"/>
      <c r="D3" s="157"/>
      <c r="E3" s="157"/>
      <c r="F3" s="157"/>
      <c r="G3" s="157"/>
      <c r="H3" s="157"/>
      <c r="I3" s="157"/>
    </row>
    <row r="4" spans="1:15" ht="17.25" customHeight="1" x14ac:dyDescent="0.25">
      <c r="A4" s="336" t="s">
        <v>0</v>
      </c>
      <c r="B4" s="336"/>
      <c r="C4" s="336"/>
      <c r="D4" s="336"/>
      <c r="E4" s="336"/>
      <c r="F4" s="336"/>
      <c r="G4" s="336"/>
      <c r="H4" s="336"/>
      <c r="I4" s="336"/>
    </row>
    <row r="5" spans="1:15" x14ac:dyDescent="0.25">
      <c r="A5" s="258" t="s">
        <v>216</v>
      </c>
      <c r="B5" s="258"/>
      <c r="C5" s="5" t="s">
        <v>228</v>
      </c>
      <c r="O5" s="6">
        <v>20</v>
      </c>
    </row>
    <row r="6" spans="1:15" ht="13.9" customHeight="1" x14ac:dyDescent="0.25">
      <c r="A6" s="258" t="s">
        <v>191</v>
      </c>
      <c r="B6" s="258"/>
      <c r="C6" s="261" t="s">
        <v>128</v>
      </c>
      <c r="D6" s="261"/>
      <c r="E6" s="261"/>
      <c r="F6" s="261"/>
      <c r="G6" s="261"/>
      <c r="O6" s="6">
        <v>25</v>
      </c>
    </row>
    <row r="7" spans="1:15" ht="7.5" customHeight="1" x14ac:dyDescent="0.25">
      <c r="A7" s="138"/>
      <c r="B7" s="138"/>
      <c r="C7" s="170"/>
      <c r="D7" s="170"/>
      <c r="E7" s="170"/>
      <c r="O7" s="6">
        <v>32</v>
      </c>
    </row>
    <row r="8" spans="1:15" ht="7.5" customHeight="1" x14ac:dyDescent="0.25">
      <c r="A8" s="138"/>
      <c r="B8" s="138"/>
      <c r="O8" s="6">
        <v>40</v>
      </c>
    </row>
    <row r="9" spans="1:15" x14ac:dyDescent="0.25">
      <c r="A9" s="258" t="s">
        <v>192</v>
      </c>
      <c r="B9" s="258"/>
      <c r="C9" s="5" t="s">
        <v>219</v>
      </c>
      <c r="O9" s="6">
        <v>63</v>
      </c>
    </row>
    <row r="10" spans="1:15" x14ac:dyDescent="0.25">
      <c r="A10" s="258" t="s">
        <v>193</v>
      </c>
      <c r="B10" s="258"/>
      <c r="C10" s="5" t="s">
        <v>204</v>
      </c>
      <c r="O10" s="6">
        <v>75</v>
      </c>
    </row>
    <row r="11" spans="1:15" x14ac:dyDescent="0.25">
      <c r="O11" s="6">
        <v>90</v>
      </c>
    </row>
    <row r="12" spans="1:15" x14ac:dyDescent="0.25">
      <c r="A12" s="5" t="s">
        <v>1</v>
      </c>
      <c r="O12" s="6">
        <v>110</v>
      </c>
    </row>
    <row r="13" spans="1:15" ht="30.75" customHeight="1" x14ac:dyDescent="0.25">
      <c r="A13" s="259" t="s">
        <v>2</v>
      </c>
      <c r="B13" s="271" t="s">
        <v>3</v>
      </c>
      <c r="C13" s="272"/>
      <c r="D13" s="273"/>
      <c r="E13" s="260" t="s">
        <v>8</v>
      </c>
      <c r="F13" s="259" t="s">
        <v>189</v>
      </c>
      <c r="G13" s="259"/>
      <c r="H13" s="260" t="s">
        <v>12</v>
      </c>
      <c r="I13" s="260" t="s">
        <v>14</v>
      </c>
      <c r="O13" s="6">
        <v>160</v>
      </c>
    </row>
    <row r="14" spans="1:15" x14ac:dyDescent="0.25">
      <c r="A14" s="259"/>
      <c r="B14" s="274"/>
      <c r="C14" s="275"/>
      <c r="D14" s="276"/>
      <c r="E14" s="259"/>
      <c r="F14" s="140" t="s">
        <v>10</v>
      </c>
      <c r="G14" s="140" t="s">
        <v>11</v>
      </c>
      <c r="H14" s="259"/>
      <c r="I14" s="259"/>
      <c r="L14" s="5">
        <f>0.006*40</f>
        <v>0.24</v>
      </c>
      <c r="O14" s="6">
        <v>180</v>
      </c>
    </row>
    <row r="15" spans="1:15" ht="28.5" x14ac:dyDescent="0.25">
      <c r="A15" s="140" t="s">
        <v>7</v>
      </c>
      <c r="B15" s="141" t="s">
        <v>202</v>
      </c>
      <c r="C15" s="295" t="s">
        <v>201</v>
      </c>
      <c r="D15" s="296"/>
      <c r="E15" s="142">
        <v>1.4</v>
      </c>
      <c r="F15" s="143">
        <v>3.7</v>
      </c>
      <c r="G15" s="143">
        <v>4.2</v>
      </c>
      <c r="H15" s="144" t="s">
        <v>13</v>
      </c>
      <c r="I15" s="268" t="s">
        <v>130</v>
      </c>
      <c r="O15" s="6">
        <v>200</v>
      </c>
    </row>
    <row r="16" spans="1:15" ht="33" customHeight="1" x14ac:dyDescent="0.25">
      <c r="A16" s="145" t="s">
        <v>27</v>
      </c>
      <c r="B16" s="262">
        <v>40.4</v>
      </c>
      <c r="C16" s="263"/>
      <c r="D16" s="264"/>
      <c r="E16" s="146">
        <v>40.214999999999996</v>
      </c>
      <c r="F16" s="146">
        <v>3.9</v>
      </c>
      <c r="G16" s="146">
        <v>3.95</v>
      </c>
      <c r="H16" s="265" t="s">
        <v>132</v>
      </c>
      <c r="I16" s="269"/>
      <c r="O16" s="6">
        <v>225</v>
      </c>
    </row>
    <row r="17" spans="1:15" ht="33" customHeight="1" x14ac:dyDescent="0.25">
      <c r="A17" s="145" t="s">
        <v>28</v>
      </c>
      <c r="B17" s="262">
        <v>40.4</v>
      </c>
      <c r="C17" s="263"/>
      <c r="D17" s="264"/>
      <c r="E17" s="146">
        <v>40.615000000000002</v>
      </c>
      <c r="F17" s="146">
        <v>3.85</v>
      </c>
      <c r="G17" s="146">
        <v>3.95</v>
      </c>
      <c r="H17" s="266"/>
      <c r="I17" s="269"/>
      <c r="O17" s="6">
        <v>250</v>
      </c>
    </row>
    <row r="18" spans="1:15" ht="33" customHeight="1" x14ac:dyDescent="0.25">
      <c r="A18" s="145" t="s">
        <v>29</v>
      </c>
      <c r="B18" s="262">
        <v>40.4</v>
      </c>
      <c r="C18" s="263"/>
      <c r="D18" s="264"/>
      <c r="E18" s="146">
        <v>40.614999999999995</v>
      </c>
      <c r="F18" s="146">
        <v>3.7</v>
      </c>
      <c r="G18" s="146">
        <v>3.95</v>
      </c>
      <c r="H18" s="267"/>
      <c r="I18" s="270"/>
      <c r="O18" s="6">
        <v>280</v>
      </c>
    </row>
    <row r="19" spans="1:15" x14ac:dyDescent="0.25">
      <c r="A19" s="147" t="s">
        <v>19</v>
      </c>
      <c r="B19" s="277"/>
      <c r="C19" s="277"/>
      <c r="D19" s="277"/>
      <c r="E19" s="277"/>
      <c r="F19" s="277"/>
      <c r="G19" s="277"/>
      <c r="H19" s="277"/>
      <c r="I19" s="277"/>
      <c r="O19" s="6">
        <v>315</v>
      </c>
    </row>
    <row r="20" spans="1:15" x14ac:dyDescent="0.25">
      <c r="A20" s="259" t="s">
        <v>20</v>
      </c>
      <c r="B20" s="259" t="s">
        <v>21</v>
      </c>
      <c r="C20" s="259"/>
      <c r="D20" s="259" t="s">
        <v>22</v>
      </c>
      <c r="E20" s="259"/>
      <c r="F20" s="277" t="s">
        <v>23</v>
      </c>
      <c r="G20" s="277"/>
      <c r="H20" s="277"/>
      <c r="I20" s="259" t="s">
        <v>105</v>
      </c>
      <c r="O20" s="6">
        <v>355</v>
      </c>
    </row>
    <row r="21" spans="1:15" x14ac:dyDescent="0.25">
      <c r="A21" s="259"/>
      <c r="B21" s="259"/>
      <c r="C21" s="259"/>
      <c r="D21" s="259"/>
      <c r="E21" s="259"/>
      <c r="F21" s="277" t="s">
        <v>24</v>
      </c>
      <c r="G21" s="277"/>
      <c r="H21" s="277"/>
      <c r="I21" s="259"/>
      <c r="O21" s="6">
        <v>400</v>
      </c>
    </row>
    <row r="22" spans="1:15" ht="58.5" customHeight="1" x14ac:dyDescent="0.25">
      <c r="A22" s="145" t="s">
        <v>27</v>
      </c>
      <c r="B22" s="278" t="s">
        <v>182</v>
      </c>
      <c r="C22" s="277"/>
      <c r="D22" s="260" t="s">
        <v>183</v>
      </c>
      <c r="E22" s="260"/>
      <c r="F22" s="281">
        <v>1.7000000000000001E-2</v>
      </c>
      <c r="G22" s="259"/>
      <c r="H22" s="259"/>
      <c r="I22" s="140" t="s">
        <v>131</v>
      </c>
      <c r="O22" s="6">
        <v>450</v>
      </c>
    </row>
    <row r="23" spans="1:15" ht="27.75" customHeight="1" x14ac:dyDescent="0.25">
      <c r="A23" s="145" t="s">
        <v>28</v>
      </c>
      <c r="B23" s="278" t="s">
        <v>34</v>
      </c>
      <c r="C23" s="277"/>
      <c r="D23" s="259" t="s">
        <v>184</v>
      </c>
      <c r="E23" s="259"/>
      <c r="F23" s="259">
        <v>947</v>
      </c>
      <c r="G23" s="259"/>
      <c r="H23" s="259"/>
      <c r="I23" s="140" t="s">
        <v>131</v>
      </c>
    </row>
    <row r="24" spans="1:15" ht="26.25" customHeight="1" x14ac:dyDescent="0.25">
      <c r="A24" s="145" t="s">
        <v>29</v>
      </c>
      <c r="B24" s="259" t="s">
        <v>35</v>
      </c>
      <c r="C24" s="259"/>
      <c r="D24" s="259" t="s">
        <v>185</v>
      </c>
      <c r="E24" s="259"/>
      <c r="F24" s="284">
        <v>7.21</v>
      </c>
      <c r="G24" s="259"/>
      <c r="H24" s="259"/>
      <c r="I24" s="140" t="s">
        <v>131</v>
      </c>
    </row>
    <row r="25" spans="1:15" ht="27" hidden="1" customHeight="1" x14ac:dyDescent="0.25">
      <c r="A25" s="145" t="s">
        <v>30</v>
      </c>
      <c r="B25" s="259" t="s">
        <v>36</v>
      </c>
      <c r="C25" s="259"/>
      <c r="D25" s="259" t="s">
        <v>42</v>
      </c>
      <c r="E25" s="259"/>
      <c r="F25" s="259"/>
      <c r="G25" s="259"/>
      <c r="H25" s="259"/>
      <c r="I25" s="140"/>
    </row>
    <row r="26" spans="1:15" ht="38.25" hidden="1" customHeight="1" x14ac:dyDescent="0.25">
      <c r="A26" s="145" t="s">
        <v>31</v>
      </c>
      <c r="B26" s="278" t="s">
        <v>37</v>
      </c>
      <c r="C26" s="277"/>
      <c r="D26" s="260" t="s">
        <v>43</v>
      </c>
      <c r="E26" s="259"/>
      <c r="F26" s="259"/>
      <c r="G26" s="259"/>
      <c r="H26" s="259"/>
      <c r="I26" s="140"/>
    </row>
    <row r="27" spans="1:15" ht="42.75" hidden="1" customHeight="1" x14ac:dyDescent="0.25">
      <c r="A27" s="145" t="s">
        <v>32</v>
      </c>
      <c r="B27" s="278" t="s">
        <v>61</v>
      </c>
      <c r="C27" s="277"/>
      <c r="D27" s="260" t="s">
        <v>44</v>
      </c>
      <c r="E27" s="259"/>
      <c r="F27" s="279"/>
      <c r="G27" s="285"/>
      <c r="H27" s="280"/>
      <c r="I27" s="140"/>
    </row>
    <row r="28" spans="1:15" ht="42.75" hidden="1" customHeight="1" x14ac:dyDescent="0.25">
      <c r="A28" s="145" t="s">
        <v>62</v>
      </c>
      <c r="B28" s="278" t="s">
        <v>38</v>
      </c>
      <c r="C28" s="277"/>
      <c r="D28" s="260" t="s">
        <v>44</v>
      </c>
      <c r="E28" s="259"/>
      <c r="F28" s="279"/>
      <c r="G28" s="285"/>
      <c r="H28" s="280"/>
      <c r="I28" s="140"/>
    </row>
    <row r="29" spans="1:15" x14ac:dyDescent="0.25">
      <c r="A29" s="5" t="s">
        <v>45</v>
      </c>
    </row>
    <row r="31" spans="1:15" ht="16.5" customHeight="1" x14ac:dyDescent="0.25"/>
    <row r="32" spans="1:15" x14ac:dyDescent="0.25">
      <c r="A32" s="289" t="s">
        <v>175</v>
      </c>
      <c r="B32" s="290"/>
      <c r="C32" s="290"/>
      <c r="D32" s="290"/>
      <c r="E32" s="290"/>
      <c r="F32" s="290"/>
      <c r="G32" s="290"/>
      <c r="H32" s="290"/>
      <c r="I32" s="291"/>
    </row>
    <row r="33" spans="1:9" ht="19.5" customHeight="1" x14ac:dyDescent="0.25">
      <c r="A33" s="286"/>
      <c r="B33" s="287"/>
      <c r="C33" s="288"/>
      <c r="D33" s="286"/>
      <c r="E33" s="287"/>
      <c r="F33" s="288"/>
      <c r="G33" s="286"/>
      <c r="H33" s="287"/>
      <c r="I33" s="288"/>
    </row>
    <row r="34" spans="1:9" ht="15" customHeight="1" x14ac:dyDescent="0.25">
      <c r="A34" s="292" t="s">
        <v>74</v>
      </c>
      <c r="B34" s="293"/>
      <c r="C34" s="294"/>
      <c r="D34" s="292" t="s">
        <v>75</v>
      </c>
      <c r="E34" s="293"/>
      <c r="F34" s="294"/>
      <c r="G34" s="292" t="s">
        <v>76</v>
      </c>
      <c r="H34" s="293"/>
      <c r="I34" s="294"/>
    </row>
    <row r="35" spans="1:9" ht="15" customHeight="1" x14ac:dyDescent="0.25">
      <c r="A35" s="292" t="s">
        <v>95</v>
      </c>
      <c r="B35" s="293"/>
      <c r="C35" s="294"/>
      <c r="D35" s="292" t="s">
        <v>65</v>
      </c>
      <c r="E35" s="293"/>
      <c r="F35" s="294"/>
      <c r="G35" s="293" t="s">
        <v>67</v>
      </c>
      <c r="H35" s="293"/>
      <c r="I35" s="294"/>
    </row>
    <row r="36" spans="1:9" ht="2.25" customHeight="1" x14ac:dyDescent="0.25">
      <c r="A36" s="132"/>
      <c r="B36" s="133"/>
      <c r="C36" s="133"/>
      <c r="D36" s="133"/>
      <c r="E36" s="133"/>
      <c r="F36" s="133"/>
      <c r="G36" s="133"/>
      <c r="H36" s="133"/>
      <c r="I36" s="133"/>
    </row>
    <row r="37" spans="1:9" ht="23.25" customHeight="1" x14ac:dyDescent="0.25">
      <c r="A37" s="286"/>
      <c r="B37" s="287"/>
      <c r="C37" s="288"/>
      <c r="D37" s="286"/>
      <c r="E37" s="287"/>
      <c r="F37" s="288"/>
      <c r="G37" s="286"/>
      <c r="H37" s="287"/>
      <c r="I37" s="288"/>
    </row>
    <row r="38" spans="1:9" ht="17.25" customHeight="1" x14ac:dyDescent="0.25">
      <c r="A38" s="292" t="s">
        <v>77</v>
      </c>
      <c r="B38" s="293"/>
      <c r="C38" s="294"/>
      <c r="D38" s="292" t="s">
        <v>78</v>
      </c>
      <c r="E38" s="293"/>
      <c r="F38" s="294"/>
      <c r="G38" s="292" t="s">
        <v>206</v>
      </c>
      <c r="H38" s="293"/>
      <c r="I38" s="294"/>
    </row>
    <row r="39" spans="1:9" ht="15" customHeight="1" x14ac:dyDescent="0.25">
      <c r="A39" s="292" t="s">
        <v>79</v>
      </c>
      <c r="B39" s="293"/>
      <c r="C39" s="294"/>
      <c r="D39" s="292" t="s">
        <v>66</v>
      </c>
      <c r="E39" s="293"/>
      <c r="F39" s="294"/>
      <c r="G39" s="292" t="s">
        <v>80</v>
      </c>
      <c r="H39" s="293"/>
      <c r="I39" s="294"/>
    </row>
    <row r="40" spans="1:9" x14ac:dyDescent="0.25">
      <c r="A40" s="289" t="s">
        <v>94</v>
      </c>
      <c r="B40" s="290"/>
      <c r="C40" s="290"/>
      <c r="D40" s="290"/>
      <c r="E40" s="290"/>
      <c r="F40" s="290"/>
      <c r="G40" s="290"/>
      <c r="H40" s="290"/>
      <c r="I40" s="291"/>
    </row>
    <row r="41" spans="1:9" x14ac:dyDescent="0.25">
      <c r="A41" s="132"/>
      <c r="B41" s="133"/>
      <c r="C41" s="133"/>
      <c r="D41" s="133"/>
      <c r="E41" s="133"/>
      <c r="F41" s="134"/>
      <c r="G41" s="132"/>
      <c r="H41" s="133"/>
      <c r="I41" s="134"/>
    </row>
    <row r="42" spans="1:9" ht="4.5" customHeight="1" x14ac:dyDescent="0.25">
      <c r="A42" s="132"/>
      <c r="B42" s="133"/>
      <c r="C42" s="133"/>
      <c r="D42" s="133"/>
      <c r="E42" s="133"/>
      <c r="F42" s="134"/>
      <c r="G42" s="132"/>
      <c r="H42" s="133"/>
      <c r="I42" s="134"/>
    </row>
    <row r="43" spans="1:9" s="24" customFormat="1" ht="23.25" customHeight="1" x14ac:dyDescent="0.25">
      <c r="A43" s="292" t="s">
        <v>89</v>
      </c>
      <c r="B43" s="293"/>
      <c r="C43" s="293"/>
      <c r="D43" s="293"/>
      <c r="E43" s="293"/>
      <c r="F43" s="294"/>
      <c r="G43" s="299" t="s">
        <v>91</v>
      </c>
      <c r="H43" s="300"/>
      <c r="I43" s="301"/>
    </row>
    <row r="44" spans="1:9" s="24" customFormat="1" x14ac:dyDescent="0.25">
      <c r="A44" s="135"/>
      <c r="B44" s="136" t="s">
        <v>90</v>
      </c>
      <c r="C44" s="136"/>
      <c r="D44" s="136"/>
      <c r="E44" s="136"/>
      <c r="F44" s="137"/>
      <c r="G44" s="302" t="s">
        <v>92</v>
      </c>
      <c r="H44" s="303"/>
      <c r="I44" s="304"/>
    </row>
    <row r="45" spans="1:9" x14ac:dyDescent="0.25">
      <c r="A45" s="289" t="s">
        <v>229</v>
      </c>
      <c r="B45" s="290"/>
      <c r="C45" s="290"/>
      <c r="D45" s="290"/>
      <c r="E45" s="290"/>
      <c r="F45" s="290"/>
      <c r="G45" s="290"/>
      <c r="H45" s="290"/>
      <c r="I45" s="291"/>
    </row>
    <row r="46" spans="1:9" x14ac:dyDescent="0.25">
      <c r="A46" s="158"/>
      <c r="B46" s="159"/>
      <c r="C46" s="159"/>
      <c r="D46" s="159"/>
      <c r="E46" s="159"/>
      <c r="F46" s="160"/>
      <c r="G46" s="158"/>
      <c r="H46" s="159"/>
      <c r="I46" s="160"/>
    </row>
    <row r="47" spans="1:9" ht="12.75" customHeight="1" x14ac:dyDescent="0.25">
      <c r="A47" s="132"/>
      <c r="B47" s="133"/>
      <c r="C47" s="133"/>
      <c r="D47" s="133"/>
      <c r="E47" s="133"/>
      <c r="F47" s="134"/>
      <c r="G47" s="133"/>
      <c r="H47" s="153"/>
      <c r="I47" s="152"/>
    </row>
    <row r="48" spans="1:9" s="24" customFormat="1" ht="13.5" customHeight="1" x14ac:dyDescent="0.25">
      <c r="A48" s="306" t="s">
        <v>199</v>
      </c>
      <c r="B48" s="306"/>
      <c r="C48" s="306"/>
      <c r="D48" s="306"/>
      <c r="E48" s="306"/>
      <c r="F48" s="307"/>
      <c r="G48" s="305" t="s">
        <v>200</v>
      </c>
      <c r="H48" s="306"/>
      <c r="I48" s="307"/>
    </row>
    <row r="49" spans="1:9" s="24" customFormat="1" x14ac:dyDescent="0.25">
      <c r="A49" s="309" t="s">
        <v>180</v>
      </c>
      <c r="B49" s="309"/>
      <c r="C49" s="309"/>
      <c r="D49" s="309"/>
      <c r="E49" s="309"/>
      <c r="F49" s="310"/>
      <c r="G49" s="308" t="s">
        <v>181</v>
      </c>
      <c r="H49" s="309"/>
      <c r="I49" s="310"/>
    </row>
    <row r="70" spans="5:5" x14ac:dyDescent="0.25">
      <c r="E70" s="133"/>
    </row>
  </sheetData>
  <mergeCells count="76">
    <mergeCell ref="A45:I45"/>
    <mergeCell ref="A48:F48"/>
    <mergeCell ref="G48:I48"/>
    <mergeCell ref="A49:F49"/>
    <mergeCell ref="G49:I49"/>
    <mergeCell ref="G44:I44"/>
    <mergeCell ref="A40:I40"/>
    <mergeCell ref="A37:C37"/>
    <mergeCell ref="D37:F37"/>
    <mergeCell ref="G37:I37"/>
    <mergeCell ref="A38:C38"/>
    <mergeCell ref="D38:F38"/>
    <mergeCell ref="G38:I38"/>
    <mergeCell ref="A43:F43"/>
    <mergeCell ref="A39:C39"/>
    <mergeCell ref="D39:F39"/>
    <mergeCell ref="G39:I39"/>
    <mergeCell ref="G43:I43"/>
    <mergeCell ref="A34:C34"/>
    <mergeCell ref="D34:F34"/>
    <mergeCell ref="G34:I34"/>
    <mergeCell ref="A35:C35"/>
    <mergeCell ref="D35:F35"/>
    <mergeCell ref="G35:I35"/>
    <mergeCell ref="A33:C33"/>
    <mergeCell ref="D33:F33"/>
    <mergeCell ref="G33:I33"/>
    <mergeCell ref="A32:I32"/>
    <mergeCell ref="B28:C28"/>
    <mergeCell ref="D28:E28"/>
    <mergeCell ref="F28:H28"/>
    <mergeCell ref="B26:C26"/>
    <mergeCell ref="D26:E26"/>
    <mergeCell ref="F26:H26"/>
    <mergeCell ref="B27:C27"/>
    <mergeCell ref="D27:E27"/>
    <mergeCell ref="F27:H27"/>
    <mergeCell ref="B24:C24"/>
    <mergeCell ref="D24:E24"/>
    <mergeCell ref="F24:H24"/>
    <mergeCell ref="B25:C25"/>
    <mergeCell ref="D25:E25"/>
    <mergeCell ref="F25:H25"/>
    <mergeCell ref="B22:C22"/>
    <mergeCell ref="D22:E22"/>
    <mergeCell ref="F22:H22"/>
    <mergeCell ref="B23:C23"/>
    <mergeCell ref="D23:E23"/>
    <mergeCell ref="F23:H23"/>
    <mergeCell ref="B19:I19"/>
    <mergeCell ref="A20:A21"/>
    <mergeCell ref="B20:C21"/>
    <mergeCell ref="D20:E21"/>
    <mergeCell ref="F20:H20"/>
    <mergeCell ref="I20:I21"/>
    <mergeCell ref="F21:H21"/>
    <mergeCell ref="H13:H14"/>
    <mergeCell ref="I13:I14"/>
    <mergeCell ref="B16:D16"/>
    <mergeCell ref="H16:H18"/>
    <mergeCell ref="B17:D17"/>
    <mergeCell ref="B18:D18"/>
    <mergeCell ref="F13:G13"/>
    <mergeCell ref="I15:I18"/>
    <mergeCell ref="B13:D14"/>
    <mergeCell ref="C15:D15"/>
    <mergeCell ref="A9:B9"/>
    <mergeCell ref="A10:B10"/>
    <mergeCell ref="A13:A14"/>
    <mergeCell ref="E13:E14"/>
    <mergeCell ref="A6:B6"/>
    <mergeCell ref="A1:I1"/>
    <mergeCell ref="A2:I2"/>
    <mergeCell ref="A4:I4"/>
    <mergeCell ref="A5:B5"/>
    <mergeCell ref="C6:G6"/>
  </mergeCells>
  <printOptions horizontalCentered="1"/>
  <pageMargins left="0.45" right="0.2" top="0.5" bottom="0.25" header="0.3" footer="0.05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view="pageBreakPreview" topLeftCell="A9" zoomScale="115" zoomScaleNormal="100" zoomScaleSheetLayoutView="115" workbookViewId="0">
      <selection activeCell="A44" sqref="A44:XFD48"/>
    </sheetView>
  </sheetViews>
  <sheetFormatPr defaultColWidth="9.140625" defaultRowHeight="15" x14ac:dyDescent="0.25"/>
  <cols>
    <col min="1" max="1" width="9.140625" style="5"/>
    <col min="2" max="2" width="9.42578125" style="5" customWidth="1"/>
    <col min="3" max="3" width="7.140625" style="5" customWidth="1"/>
    <col min="4" max="4" width="7.7109375" style="5" customWidth="1"/>
    <col min="5" max="5" width="9.140625" style="5"/>
    <col min="6" max="6" width="12.28515625" style="5" customWidth="1"/>
    <col min="7" max="7" width="12.85546875" style="5" customWidth="1"/>
    <col min="8" max="8" width="10.85546875" style="5" customWidth="1"/>
    <col min="9" max="9" width="10.28515625" style="5" customWidth="1"/>
    <col min="10" max="16384" width="9.140625" style="5"/>
  </cols>
  <sheetData>
    <row r="1" spans="1:11" ht="30.75" customHeight="1" x14ac:dyDescent="0.25">
      <c r="A1" s="334" t="s">
        <v>63</v>
      </c>
      <c r="B1" s="335"/>
      <c r="C1" s="335"/>
      <c r="D1" s="335"/>
      <c r="E1" s="335"/>
      <c r="F1" s="335"/>
      <c r="G1" s="335"/>
      <c r="H1" s="335"/>
      <c r="I1" s="335"/>
    </row>
    <row r="2" spans="1:11" x14ac:dyDescent="0.25">
      <c r="A2" s="335" t="s">
        <v>64</v>
      </c>
      <c r="B2" s="335"/>
      <c r="C2" s="335"/>
      <c r="D2" s="335"/>
      <c r="E2" s="335"/>
      <c r="F2" s="335"/>
      <c r="G2" s="335"/>
      <c r="H2" s="335"/>
      <c r="I2" s="335"/>
    </row>
    <row r="3" spans="1:11" ht="7.5" customHeight="1" x14ac:dyDescent="0.25">
      <c r="A3" s="157"/>
      <c r="B3" s="157"/>
      <c r="C3" s="157"/>
      <c r="D3" s="157"/>
      <c r="E3" s="157"/>
      <c r="F3" s="157"/>
      <c r="G3" s="157"/>
      <c r="H3" s="157"/>
      <c r="I3" s="157"/>
    </row>
    <row r="4" spans="1:11" ht="17.25" customHeight="1" x14ac:dyDescent="0.25">
      <c r="A4" s="336" t="s">
        <v>0</v>
      </c>
      <c r="B4" s="336"/>
      <c r="C4" s="336"/>
      <c r="D4" s="336"/>
      <c r="E4" s="336"/>
      <c r="F4" s="336"/>
      <c r="G4" s="336"/>
      <c r="H4" s="336"/>
      <c r="I4" s="336"/>
    </row>
    <row r="5" spans="1:11" x14ac:dyDescent="0.25">
      <c r="A5" s="258" t="s">
        <v>15</v>
      </c>
      <c r="B5" s="258"/>
      <c r="C5" s="5" t="s">
        <v>81</v>
      </c>
    </row>
    <row r="6" spans="1:11" ht="13.15" customHeight="1" x14ac:dyDescent="0.25">
      <c r="A6" s="258" t="s">
        <v>16</v>
      </c>
      <c r="B6" s="258"/>
      <c r="C6" s="261" t="s">
        <v>128</v>
      </c>
      <c r="D6" s="261"/>
      <c r="E6" s="261"/>
      <c r="F6" s="261"/>
      <c r="G6" s="261"/>
    </row>
    <row r="7" spans="1:11" ht="8.25" customHeight="1" x14ac:dyDescent="0.25">
      <c r="A7" s="138"/>
      <c r="B7" s="138"/>
      <c r="C7" s="170"/>
      <c r="D7" s="170"/>
      <c r="E7" s="170"/>
    </row>
    <row r="8" spans="1:11" ht="7.5" customHeight="1" x14ac:dyDescent="0.25">
      <c r="A8" s="138"/>
      <c r="B8" s="138"/>
    </row>
    <row r="9" spans="1:11" x14ac:dyDescent="0.25">
      <c r="A9" s="258" t="s">
        <v>17</v>
      </c>
      <c r="B9" s="258"/>
      <c r="C9" s="5" t="s">
        <v>26</v>
      </c>
    </row>
    <row r="10" spans="1:11" x14ac:dyDescent="0.25">
      <c r="A10" s="258" t="s">
        <v>18</v>
      </c>
      <c r="B10" s="258"/>
      <c r="C10" s="5" t="s">
        <v>205</v>
      </c>
    </row>
    <row r="12" spans="1:11" x14ac:dyDescent="0.25">
      <c r="A12" s="5" t="s">
        <v>1</v>
      </c>
    </row>
    <row r="13" spans="1:11" ht="30.75" customHeight="1" x14ac:dyDescent="0.25">
      <c r="A13" s="259" t="s">
        <v>2</v>
      </c>
      <c r="B13" s="271" t="s">
        <v>3</v>
      </c>
      <c r="C13" s="272"/>
      <c r="D13" s="273"/>
      <c r="E13" s="260" t="s">
        <v>8</v>
      </c>
      <c r="F13" s="259" t="s">
        <v>213</v>
      </c>
      <c r="G13" s="259"/>
      <c r="H13" s="260" t="s">
        <v>12</v>
      </c>
      <c r="I13" s="260" t="s">
        <v>14</v>
      </c>
    </row>
    <row r="14" spans="1:11" x14ac:dyDescent="0.25">
      <c r="A14" s="259"/>
      <c r="B14" s="274"/>
      <c r="C14" s="275"/>
      <c r="D14" s="276"/>
      <c r="E14" s="259"/>
      <c r="F14" s="140" t="s">
        <v>10</v>
      </c>
      <c r="G14" s="140" t="s">
        <v>11</v>
      </c>
      <c r="H14" s="259"/>
      <c r="I14" s="259"/>
      <c r="K14" s="5">
        <f>0.006*32</f>
        <v>0.192</v>
      </c>
    </row>
    <row r="15" spans="1:11" ht="28.5" x14ac:dyDescent="0.25">
      <c r="A15" s="140" t="s">
        <v>7</v>
      </c>
      <c r="B15" s="141" t="s">
        <v>172</v>
      </c>
      <c r="C15" s="295" t="s">
        <v>173</v>
      </c>
      <c r="D15" s="296"/>
      <c r="E15" s="142">
        <v>1.3</v>
      </c>
      <c r="F15" s="143">
        <v>3</v>
      </c>
      <c r="G15" s="143">
        <v>3.4</v>
      </c>
      <c r="H15" s="144" t="s">
        <v>13</v>
      </c>
      <c r="I15" s="161" t="s">
        <v>130</v>
      </c>
    </row>
    <row r="16" spans="1:11" ht="30" customHeight="1" x14ac:dyDescent="0.25">
      <c r="A16" s="145" t="s">
        <v>27</v>
      </c>
      <c r="B16" s="262">
        <v>32.299999999999997</v>
      </c>
      <c r="C16" s="263"/>
      <c r="D16" s="264"/>
      <c r="E16" s="146">
        <v>32.335000000000001</v>
      </c>
      <c r="F16" s="146">
        <v>3.15</v>
      </c>
      <c r="G16" s="146">
        <v>3.2</v>
      </c>
      <c r="H16" s="265" t="s">
        <v>132</v>
      </c>
      <c r="I16" s="162"/>
    </row>
    <row r="17" spans="1:9" ht="30" customHeight="1" x14ac:dyDescent="0.25">
      <c r="A17" s="145" t="s">
        <v>28</v>
      </c>
      <c r="B17" s="262">
        <v>32.299999999999997</v>
      </c>
      <c r="C17" s="263"/>
      <c r="D17" s="264"/>
      <c r="E17" s="146">
        <v>32.43</v>
      </c>
      <c r="F17" s="146">
        <v>3.1</v>
      </c>
      <c r="G17" s="146">
        <v>3.15</v>
      </c>
      <c r="H17" s="266"/>
      <c r="I17" s="162"/>
    </row>
    <row r="18" spans="1:9" ht="30" customHeight="1" x14ac:dyDescent="0.25">
      <c r="A18" s="145" t="s">
        <v>29</v>
      </c>
      <c r="B18" s="262">
        <v>32.299999999999997</v>
      </c>
      <c r="C18" s="263"/>
      <c r="D18" s="264"/>
      <c r="E18" s="146">
        <v>32.380000000000003</v>
      </c>
      <c r="F18" s="146">
        <v>3.15</v>
      </c>
      <c r="G18" s="146">
        <v>3.2</v>
      </c>
      <c r="H18" s="267"/>
      <c r="I18" s="162"/>
    </row>
    <row r="19" spans="1:9" x14ac:dyDescent="0.25">
      <c r="A19" s="147" t="s">
        <v>19</v>
      </c>
      <c r="B19" s="277"/>
      <c r="C19" s="277"/>
      <c r="D19" s="277"/>
      <c r="E19" s="277"/>
      <c r="F19" s="277"/>
      <c r="G19" s="277"/>
      <c r="H19" s="277"/>
      <c r="I19" s="277"/>
    </row>
    <row r="20" spans="1:9" x14ac:dyDescent="0.25">
      <c r="A20" s="259" t="s">
        <v>20</v>
      </c>
      <c r="B20" s="259" t="s">
        <v>21</v>
      </c>
      <c r="C20" s="259"/>
      <c r="D20" s="259" t="s">
        <v>22</v>
      </c>
      <c r="E20" s="259"/>
      <c r="F20" s="277" t="s">
        <v>23</v>
      </c>
      <c r="G20" s="277"/>
      <c r="H20" s="277"/>
      <c r="I20" s="259" t="s">
        <v>25</v>
      </c>
    </row>
    <row r="21" spans="1:9" x14ac:dyDescent="0.25">
      <c r="A21" s="259"/>
      <c r="B21" s="259"/>
      <c r="C21" s="259"/>
      <c r="D21" s="259"/>
      <c r="E21" s="259"/>
      <c r="F21" s="277" t="s">
        <v>24</v>
      </c>
      <c r="G21" s="277"/>
      <c r="H21" s="277"/>
      <c r="I21" s="259"/>
    </row>
    <row r="22" spans="1:9" ht="66.75" customHeight="1" x14ac:dyDescent="0.25">
      <c r="A22" s="145" t="s">
        <v>27</v>
      </c>
      <c r="B22" s="278" t="s">
        <v>182</v>
      </c>
      <c r="C22" s="277"/>
      <c r="D22" s="260" t="s">
        <v>183</v>
      </c>
      <c r="E22" s="260"/>
      <c r="F22" s="281">
        <v>2.1000000000000001E-2</v>
      </c>
      <c r="G22" s="259"/>
      <c r="H22" s="259"/>
      <c r="I22" s="140" t="s">
        <v>131</v>
      </c>
    </row>
    <row r="23" spans="1:9" ht="27.75" customHeight="1" x14ac:dyDescent="0.25">
      <c r="A23" s="145" t="s">
        <v>28</v>
      </c>
      <c r="B23" s="278" t="s">
        <v>34</v>
      </c>
      <c r="C23" s="277"/>
      <c r="D23" s="337" t="s">
        <v>184</v>
      </c>
      <c r="E23" s="337"/>
      <c r="F23" s="259">
        <v>945</v>
      </c>
      <c r="G23" s="259"/>
      <c r="H23" s="259"/>
      <c r="I23" s="140"/>
    </row>
    <row r="24" spans="1:9" ht="26.25" customHeight="1" x14ac:dyDescent="0.25">
      <c r="A24" s="145" t="s">
        <v>29</v>
      </c>
      <c r="B24" s="260" t="s">
        <v>35</v>
      </c>
      <c r="C24" s="260"/>
      <c r="D24" s="259" t="s">
        <v>185</v>
      </c>
      <c r="E24" s="259"/>
      <c r="F24" s="284">
        <v>5.94</v>
      </c>
      <c r="G24" s="259"/>
      <c r="H24" s="259"/>
      <c r="I24" s="140" t="s">
        <v>131</v>
      </c>
    </row>
    <row r="25" spans="1:9" ht="27" hidden="1" customHeight="1" x14ac:dyDescent="0.25">
      <c r="A25" s="145" t="s">
        <v>30</v>
      </c>
      <c r="B25" s="259" t="s">
        <v>36</v>
      </c>
      <c r="C25" s="259"/>
      <c r="D25" s="259" t="s">
        <v>42</v>
      </c>
      <c r="E25" s="259"/>
      <c r="F25" s="259"/>
      <c r="G25" s="259"/>
      <c r="H25" s="259"/>
      <c r="I25" s="140" t="s">
        <v>131</v>
      </c>
    </row>
    <row r="26" spans="1:9" ht="38.25" hidden="1" customHeight="1" x14ac:dyDescent="0.25">
      <c r="A26" s="145" t="s">
        <v>31</v>
      </c>
      <c r="B26" s="278" t="s">
        <v>37</v>
      </c>
      <c r="C26" s="277"/>
      <c r="D26" s="260" t="s">
        <v>43</v>
      </c>
      <c r="E26" s="259"/>
      <c r="F26" s="281">
        <v>5.5599999999999997E-2</v>
      </c>
      <c r="G26" s="259"/>
      <c r="H26" s="259"/>
      <c r="I26" s="140" t="s">
        <v>131</v>
      </c>
    </row>
    <row r="27" spans="1:9" ht="42.75" hidden="1" customHeight="1" x14ac:dyDescent="0.25">
      <c r="A27" s="145" t="s">
        <v>32</v>
      </c>
      <c r="B27" s="278" t="s">
        <v>61</v>
      </c>
      <c r="C27" s="277"/>
      <c r="D27" s="260" t="s">
        <v>44</v>
      </c>
      <c r="E27" s="259"/>
      <c r="F27" s="279"/>
      <c r="G27" s="285"/>
      <c r="H27" s="280"/>
      <c r="I27" s="140" t="s">
        <v>131</v>
      </c>
    </row>
    <row r="28" spans="1:9" ht="42.75" hidden="1" customHeight="1" x14ac:dyDescent="0.25">
      <c r="A28" s="145" t="s">
        <v>62</v>
      </c>
      <c r="B28" s="278" t="s">
        <v>38</v>
      </c>
      <c r="C28" s="277"/>
      <c r="D28" s="260" t="s">
        <v>44</v>
      </c>
      <c r="E28" s="259"/>
      <c r="F28" s="279"/>
      <c r="G28" s="285"/>
      <c r="H28" s="280"/>
      <c r="I28" s="140" t="s">
        <v>131</v>
      </c>
    </row>
    <row r="29" spans="1:9" x14ac:dyDescent="0.25">
      <c r="A29" s="5" t="s">
        <v>45</v>
      </c>
    </row>
    <row r="30" spans="1:9" ht="15" customHeight="1" x14ac:dyDescent="0.25">
      <c r="A30" s="96"/>
      <c r="B30" s="96"/>
      <c r="C30" s="96"/>
      <c r="D30" s="96"/>
      <c r="E30" s="96"/>
      <c r="F30" s="96"/>
      <c r="G30" s="96"/>
      <c r="H30" s="96"/>
    </row>
    <row r="31" spans="1:9" x14ac:dyDescent="0.25">
      <c r="A31" s="289" t="s">
        <v>175</v>
      </c>
      <c r="B31" s="290"/>
      <c r="C31" s="290"/>
      <c r="D31" s="290"/>
      <c r="E31" s="290"/>
      <c r="F31" s="290"/>
      <c r="G31" s="290"/>
      <c r="H31" s="290"/>
      <c r="I31" s="291"/>
    </row>
    <row r="32" spans="1:9" ht="26.25" customHeight="1" x14ac:dyDescent="0.25">
      <c r="A32" s="286"/>
      <c r="B32" s="287"/>
      <c r="C32" s="288"/>
      <c r="D32" s="286"/>
      <c r="E32" s="287"/>
      <c r="F32" s="288"/>
      <c r="G32" s="286"/>
      <c r="H32" s="287"/>
      <c r="I32" s="288"/>
    </row>
    <row r="33" spans="1:12" ht="15" customHeight="1" x14ac:dyDescent="0.25">
      <c r="A33" s="292" t="s">
        <v>74</v>
      </c>
      <c r="B33" s="293"/>
      <c r="C33" s="294"/>
      <c r="D33" s="292" t="s">
        <v>75</v>
      </c>
      <c r="E33" s="293"/>
      <c r="F33" s="294"/>
      <c r="G33" s="292" t="s">
        <v>76</v>
      </c>
      <c r="H33" s="293"/>
      <c r="I33" s="294"/>
    </row>
    <row r="34" spans="1:12" ht="15" customHeight="1" x14ac:dyDescent="0.25">
      <c r="A34" s="292" t="s">
        <v>95</v>
      </c>
      <c r="B34" s="293"/>
      <c r="C34" s="294"/>
      <c r="D34" s="292" t="s">
        <v>65</v>
      </c>
      <c r="E34" s="293"/>
      <c r="F34" s="294"/>
      <c r="G34" s="293" t="s">
        <v>67</v>
      </c>
      <c r="H34" s="293"/>
      <c r="I34" s="294"/>
    </row>
    <row r="35" spans="1:12" ht="2.25" customHeight="1" x14ac:dyDescent="0.25">
      <c r="A35" s="132"/>
      <c r="B35" s="133"/>
      <c r="C35" s="133"/>
      <c r="D35" s="133"/>
      <c r="E35" s="133"/>
      <c r="F35" s="133"/>
      <c r="G35" s="133"/>
      <c r="H35" s="133"/>
      <c r="I35" s="133"/>
    </row>
    <row r="36" spans="1:12" ht="23.25" customHeight="1" x14ac:dyDescent="0.25">
      <c r="A36" s="286"/>
      <c r="B36" s="287"/>
      <c r="C36" s="288"/>
      <c r="D36" s="286"/>
      <c r="E36" s="287"/>
      <c r="F36" s="288"/>
      <c r="G36" s="286"/>
      <c r="H36" s="287"/>
      <c r="I36" s="288"/>
    </row>
    <row r="37" spans="1:12" ht="17.25" customHeight="1" x14ac:dyDescent="0.25">
      <c r="A37" s="292" t="s">
        <v>77</v>
      </c>
      <c r="B37" s="293"/>
      <c r="C37" s="294"/>
      <c r="D37" s="292" t="s">
        <v>78</v>
      </c>
      <c r="E37" s="293"/>
      <c r="F37" s="294"/>
      <c r="G37" s="292" t="s">
        <v>206</v>
      </c>
      <c r="H37" s="293"/>
      <c r="I37" s="294"/>
    </row>
    <row r="38" spans="1:12" ht="15" customHeight="1" x14ac:dyDescent="0.25">
      <c r="A38" s="292" t="s">
        <v>79</v>
      </c>
      <c r="B38" s="293"/>
      <c r="C38" s="294"/>
      <c r="D38" s="292" t="s">
        <v>66</v>
      </c>
      <c r="E38" s="293"/>
      <c r="F38" s="294"/>
      <c r="G38" s="292" t="s">
        <v>80</v>
      </c>
      <c r="H38" s="293"/>
      <c r="I38" s="294"/>
    </row>
    <row r="39" spans="1:12" x14ac:dyDescent="0.25">
      <c r="A39" s="289" t="s">
        <v>94</v>
      </c>
      <c r="B39" s="290"/>
      <c r="C39" s="290"/>
      <c r="D39" s="290"/>
      <c r="E39" s="290"/>
      <c r="F39" s="290"/>
      <c r="G39" s="290"/>
      <c r="H39" s="290"/>
      <c r="I39" s="291"/>
    </row>
    <row r="40" spans="1:12" x14ac:dyDescent="0.25">
      <c r="A40" s="132"/>
      <c r="B40" s="133"/>
      <c r="C40" s="133"/>
      <c r="D40" s="133"/>
      <c r="E40" s="133"/>
      <c r="F40" s="134"/>
      <c r="G40" s="132"/>
      <c r="H40" s="133"/>
      <c r="I40" s="134"/>
      <c r="L40" s="163"/>
    </row>
    <row r="41" spans="1:12" ht="4.5" customHeight="1" x14ac:dyDescent="0.25">
      <c r="A41" s="132"/>
      <c r="B41" s="133"/>
      <c r="C41" s="133"/>
      <c r="D41" s="133"/>
      <c r="E41" s="133"/>
      <c r="F41" s="134"/>
      <c r="G41" s="132"/>
      <c r="H41" s="133"/>
      <c r="I41" s="134"/>
    </row>
    <row r="42" spans="1:12" s="24" customFormat="1" ht="23.25" customHeight="1" x14ac:dyDescent="0.25">
      <c r="A42" s="292" t="s">
        <v>89</v>
      </c>
      <c r="B42" s="293"/>
      <c r="C42" s="293"/>
      <c r="D42" s="293"/>
      <c r="E42" s="293"/>
      <c r="F42" s="294"/>
      <c r="G42" s="292" t="s">
        <v>91</v>
      </c>
      <c r="H42" s="293"/>
      <c r="I42" s="294"/>
    </row>
    <row r="43" spans="1:12" s="24" customFormat="1" x14ac:dyDescent="0.25">
      <c r="A43" s="135"/>
      <c r="B43" s="136" t="s">
        <v>90</v>
      </c>
      <c r="C43" s="136"/>
      <c r="D43" s="136"/>
      <c r="E43" s="136"/>
      <c r="F43" s="137"/>
      <c r="G43" s="302" t="s">
        <v>92</v>
      </c>
      <c r="H43" s="303"/>
      <c r="I43" s="304"/>
    </row>
    <row r="44" spans="1:12" x14ac:dyDescent="0.25">
      <c r="A44" s="289" t="s">
        <v>179</v>
      </c>
      <c r="B44" s="290"/>
      <c r="C44" s="290"/>
      <c r="D44" s="290"/>
      <c r="E44" s="290"/>
      <c r="F44" s="290"/>
      <c r="G44" s="290"/>
      <c r="H44" s="290"/>
      <c r="I44" s="291"/>
    </row>
    <row r="45" spans="1:12" x14ac:dyDescent="0.25">
      <c r="A45" s="132"/>
      <c r="B45" s="133"/>
      <c r="C45" s="133"/>
      <c r="D45" s="133"/>
      <c r="E45" s="133"/>
      <c r="F45" s="134"/>
      <c r="G45" s="132"/>
      <c r="H45" s="133"/>
      <c r="I45" s="134"/>
    </row>
    <row r="46" spans="1:12" ht="12.75" customHeight="1" x14ac:dyDescent="0.25">
      <c r="A46" s="132"/>
      <c r="B46" s="133"/>
      <c r="C46" s="133"/>
      <c r="D46" s="133"/>
      <c r="E46" s="133"/>
      <c r="F46" s="134"/>
      <c r="H46" s="151"/>
      <c r="I46" s="152"/>
    </row>
    <row r="47" spans="1:12" s="24" customFormat="1" ht="13.5" customHeight="1" x14ac:dyDescent="0.25">
      <c r="A47" s="333" t="s">
        <v>199</v>
      </c>
      <c r="B47" s="333"/>
      <c r="C47" s="333"/>
      <c r="D47" s="333"/>
      <c r="E47" s="333"/>
      <c r="F47" s="307"/>
      <c r="G47" s="305" t="s">
        <v>200</v>
      </c>
      <c r="H47" s="306"/>
      <c r="I47" s="307"/>
    </row>
    <row r="48" spans="1:12" s="24" customFormat="1" x14ac:dyDescent="0.25">
      <c r="A48" s="309" t="s">
        <v>180</v>
      </c>
      <c r="B48" s="309"/>
      <c r="C48" s="309"/>
      <c r="D48" s="309"/>
      <c r="E48" s="309"/>
      <c r="F48" s="310"/>
      <c r="G48" s="308" t="s">
        <v>181</v>
      </c>
      <c r="H48" s="309"/>
      <c r="I48" s="310"/>
    </row>
    <row r="50" spans="4:4" x14ac:dyDescent="0.25">
      <c r="D50" s="133"/>
    </row>
  </sheetData>
  <mergeCells count="75">
    <mergeCell ref="A44:I44"/>
    <mergeCell ref="A47:F47"/>
    <mergeCell ref="G47:I47"/>
    <mergeCell ref="A48:F48"/>
    <mergeCell ref="G48:I48"/>
    <mergeCell ref="G43:I43"/>
    <mergeCell ref="D38:F38"/>
    <mergeCell ref="G38:I38"/>
    <mergeCell ref="A38:C38"/>
    <mergeCell ref="A39:I39"/>
    <mergeCell ref="A42:F42"/>
    <mergeCell ref="G42:I42"/>
    <mergeCell ref="B28:C28"/>
    <mergeCell ref="A31:I31"/>
    <mergeCell ref="A32:C32"/>
    <mergeCell ref="D32:F32"/>
    <mergeCell ref="G32:I32"/>
    <mergeCell ref="D28:E28"/>
    <mergeCell ref="F28:H28"/>
    <mergeCell ref="A37:C37"/>
    <mergeCell ref="D37:F37"/>
    <mergeCell ref="G37:I37"/>
    <mergeCell ref="A33:C33"/>
    <mergeCell ref="D33:F33"/>
    <mergeCell ref="G33:I33"/>
    <mergeCell ref="A34:C34"/>
    <mergeCell ref="D34:F34"/>
    <mergeCell ref="G34:I34"/>
    <mergeCell ref="A36:C36"/>
    <mergeCell ref="D36:F36"/>
    <mergeCell ref="G36:I36"/>
    <mergeCell ref="B25:C25"/>
    <mergeCell ref="B26:C26"/>
    <mergeCell ref="B27:C27"/>
    <mergeCell ref="D25:E25"/>
    <mergeCell ref="F25:H25"/>
    <mergeCell ref="D26:E26"/>
    <mergeCell ref="F26:H26"/>
    <mergeCell ref="D27:E27"/>
    <mergeCell ref="F27:H27"/>
    <mergeCell ref="A20:A21"/>
    <mergeCell ref="B20:C21"/>
    <mergeCell ref="B19:I19"/>
    <mergeCell ref="D20:E21"/>
    <mergeCell ref="F20:H20"/>
    <mergeCell ref="I20:I21"/>
    <mergeCell ref="F21:H21"/>
    <mergeCell ref="A9:B9"/>
    <mergeCell ref="A10:B10"/>
    <mergeCell ref="A13:A14"/>
    <mergeCell ref="H13:H14"/>
    <mergeCell ref="E13:E14"/>
    <mergeCell ref="F13:G13"/>
    <mergeCell ref="A6:B6"/>
    <mergeCell ref="A5:B5"/>
    <mergeCell ref="A1:I1"/>
    <mergeCell ref="A2:I2"/>
    <mergeCell ref="A4:I4"/>
    <mergeCell ref="C6:G6"/>
    <mergeCell ref="I13:I14"/>
    <mergeCell ref="B16:D16"/>
    <mergeCell ref="H16:H18"/>
    <mergeCell ref="B17:D17"/>
    <mergeCell ref="B18:D18"/>
    <mergeCell ref="C15:D15"/>
    <mergeCell ref="B13:D14"/>
    <mergeCell ref="B22:C22"/>
    <mergeCell ref="B23:C23"/>
    <mergeCell ref="B24:C24"/>
    <mergeCell ref="D22:E22"/>
    <mergeCell ref="F22:H22"/>
    <mergeCell ref="D23:E23"/>
    <mergeCell ref="F23:H23"/>
    <mergeCell ref="D24:E24"/>
    <mergeCell ref="F24:H24"/>
  </mergeCells>
  <printOptions horizontalCentered="1"/>
  <pageMargins left="0.45" right="0.2" top="0.5" bottom="0.25" header="0.3" footer="0.05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view="pageBreakPreview" zoomScale="115" zoomScaleNormal="100" zoomScaleSheetLayoutView="115" workbookViewId="0">
      <selection activeCell="A39" sqref="A39:XFD43"/>
    </sheetView>
  </sheetViews>
  <sheetFormatPr defaultColWidth="9.140625" defaultRowHeight="15" x14ac:dyDescent="0.25"/>
  <cols>
    <col min="1" max="1" width="9.140625" style="5"/>
    <col min="2" max="2" width="9.42578125" style="5" customWidth="1"/>
    <col min="3" max="3" width="12.28515625" style="5" customWidth="1"/>
    <col min="4" max="4" width="11" style="5" customWidth="1"/>
    <col min="5" max="6" width="9.140625" style="5"/>
    <col min="7" max="7" width="15.42578125" style="5" customWidth="1"/>
    <col min="8" max="8" width="6" style="5" customWidth="1"/>
    <col min="9" max="16384" width="9.140625" style="5"/>
  </cols>
  <sheetData>
    <row r="1" spans="1:11" ht="30.75" customHeight="1" x14ac:dyDescent="0.25">
      <c r="A1" s="334" t="s">
        <v>63</v>
      </c>
      <c r="B1" s="335"/>
      <c r="C1" s="335"/>
      <c r="D1" s="335"/>
      <c r="E1" s="335"/>
      <c r="F1" s="335"/>
      <c r="G1" s="335"/>
      <c r="H1" s="335"/>
      <c r="I1" s="335"/>
    </row>
    <row r="2" spans="1:11" x14ac:dyDescent="0.25">
      <c r="A2" s="335" t="s">
        <v>64</v>
      </c>
      <c r="B2" s="335"/>
      <c r="C2" s="335"/>
      <c r="D2" s="335"/>
      <c r="E2" s="335"/>
      <c r="F2" s="335"/>
      <c r="G2" s="335"/>
      <c r="H2" s="335"/>
      <c r="I2" s="335"/>
    </row>
    <row r="3" spans="1:11" ht="7.5" customHeight="1" x14ac:dyDescent="0.25">
      <c r="A3" s="157"/>
      <c r="B3" s="157"/>
      <c r="C3" s="157"/>
      <c r="D3" s="157"/>
      <c r="E3" s="157"/>
      <c r="F3" s="157"/>
      <c r="G3" s="157"/>
      <c r="H3" s="157"/>
      <c r="I3" s="157"/>
    </row>
    <row r="4" spans="1:11" ht="17.25" customHeight="1" x14ac:dyDescent="0.25">
      <c r="A4" s="336" t="s">
        <v>0</v>
      </c>
      <c r="B4" s="336"/>
      <c r="C4" s="336"/>
      <c r="D4" s="336"/>
      <c r="E4" s="336"/>
      <c r="F4" s="336"/>
      <c r="G4" s="336"/>
      <c r="H4" s="336"/>
      <c r="I4" s="336"/>
    </row>
    <row r="5" spans="1:11" x14ac:dyDescent="0.25">
      <c r="A5" s="258" t="s">
        <v>230</v>
      </c>
      <c r="B5" s="258"/>
      <c r="C5" s="5" t="s">
        <v>222</v>
      </c>
    </row>
    <row r="6" spans="1:11" ht="13.15" customHeight="1" x14ac:dyDescent="0.25">
      <c r="A6" s="258" t="s">
        <v>231</v>
      </c>
      <c r="B6" s="258"/>
      <c r="C6" s="261" t="s">
        <v>127</v>
      </c>
      <c r="D6" s="261"/>
      <c r="E6" s="261"/>
    </row>
    <row r="7" spans="1:11" x14ac:dyDescent="0.25">
      <c r="A7" s="138"/>
      <c r="B7" s="138"/>
      <c r="C7" s="261"/>
      <c r="D7" s="261"/>
      <c r="E7" s="261"/>
    </row>
    <row r="8" spans="1:11" ht="7.5" customHeight="1" x14ac:dyDescent="0.25">
      <c r="A8" s="138"/>
      <c r="B8" s="138"/>
    </row>
    <row r="9" spans="1:11" x14ac:dyDescent="0.25">
      <c r="A9" s="258" t="s">
        <v>232</v>
      </c>
      <c r="B9" s="258"/>
      <c r="C9" s="5" t="s">
        <v>219</v>
      </c>
    </row>
    <row r="10" spans="1:11" x14ac:dyDescent="0.25">
      <c r="A10" s="258" t="s">
        <v>193</v>
      </c>
      <c r="B10" s="258"/>
      <c r="C10" s="5" t="s">
        <v>205</v>
      </c>
    </row>
    <row r="12" spans="1:11" hidden="1" x14ac:dyDescent="0.25">
      <c r="A12" s="5" t="s">
        <v>1</v>
      </c>
    </row>
    <row r="13" spans="1:11" ht="30.75" hidden="1" customHeight="1" x14ac:dyDescent="0.25">
      <c r="A13" s="259" t="s">
        <v>2</v>
      </c>
      <c r="B13" s="271" t="s">
        <v>3</v>
      </c>
      <c r="C13" s="272"/>
      <c r="D13" s="273"/>
      <c r="E13" s="260" t="s">
        <v>8</v>
      </c>
      <c r="F13" s="259" t="s">
        <v>9</v>
      </c>
      <c r="G13" s="259"/>
      <c r="H13" s="260" t="s">
        <v>12</v>
      </c>
      <c r="I13" s="260" t="s">
        <v>14</v>
      </c>
    </row>
    <row r="14" spans="1:11" hidden="1" x14ac:dyDescent="0.25">
      <c r="A14" s="259"/>
      <c r="B14" s="274"/>
      <c r="C14" s="275"/>
      <c r="D14" s="276"/>
      <c r="E14" s="259"/>
      <c r="F14" s="140" t="s">
        <v>10</v>
      </c>
      <c r="G14" s="140" t="s">
        <v>11</v>
      </c>
      <c r="H14" s="259"/>
      <c r="I14" s="259"/>
      <c r="K14" s="5">
        <f>0.006*32</f>
        <v>0.192</v>
      </c>
    </row>
    <row r="15" spans="1:11" ht="57" hidden="1" x14ac:dyDescent="0.25">
      <c r="A15" s="140" t="s">
        <v>7</v>
      </c>
      <c r="B15" s="141" t="s">
        <v>172</v>
      </c>
      <c r="C15" s="295" t="s">
        <v>173</v>
      </c>
      <c r="D15" s="296"/>
      <c r="E15" s="142">
        <v>1.3</v>
      </c>
      <c r="F15" s="143">
        <v>3</v>
      </c>
      <c r="G15" s="143">
        <v>3.4</v>
      </c>
      <c r="H15" s="144" t="s">
        <v>13</v>
      </c>
      <c r="I15" s="161" t="s">
        <v>130</v>
      </c>
    </row>
    <row r="16" spans="1:11" ht="30" hidden="1" customHeight="1" x14ac:dyDescent="0.25">
      <c r="A16" s="145" t="s">
        <v>27</v>
      </c>
      <c r="B16" s="262">
        <v>32.299999999999997</v>
      </c>
      <c r="C16" s="263"/>
      <c r="D16" s="264"/>
      <c r="E16" s="146">
        <v>32.335000000000001</v>
      </c>
      <c r="F16" s="146">
        <v>3.15</v>
      </c>
      <c r="G16" s="146">
        <v>3.2</v>
      </c>
      <c r="H16" s="265" t="s">
        <v>132</v>
      </c>
      <c r="I16" s="162"/>
    </row>
    <row r="17" spans="1:9" ht="30" hidden="1" customHeight="1" x14ac:dyDescent="0.25">
      <c r="A17" s="145" t="s">
        <v>28</v>
      </c>
      <c r="B17" s="262">
        <v>32.299999999999997</v>
      </c>
      <c r="C17" s="263"/>
      <c r="D17" s="264"/>
      <c r="E17" s="146">
        <v>32.43</v>
      </c>
      <c r="F17" s="146">
        <v>3.1</v>
      </c>
      <c r="G17" s="146">
        <v>3.15</v>
      </c>
      <c r="H17" s="266"/>
      <c r="I17" s="162"/>
    </row>
    <row r="18" spans="1:9" ht="30" hidden="1" customHeight="1" x14ac:dyDescent="0.25">
      <c r="A18" s="145" t="s">
        <v>29</v>
      </c>
      <c r="B18" s="262">
        <v>32.299999999999997</v>
      </c>
      <c r="C18" s="263"/>
      <c r="D18" s="264"/>
      <c r="E18" s="146">
        <v>32.380000000000003</v>
      </c>
      <c r="F18" s="146">
        <v>3.15</v>
      </c>
      <c r="G18" s="146">
        <v>3.2</v>
      </c>
      <c r="H18" s="267"/>
      <c r="I18" s="162"/>
    </row>
    <row r="19" spans="1:9" x14ac:dyDescent="0.25">
      <c r="A19" s="314" t="s">
        <v>19</v>
      </c>
      <c r="B19" s="290"/>
      <c r="C19" s="290"/>
      <c r="D19" s="290"/>
      <c r="E19" s="290"/>
      <c r="F19" s="290"/>
      <c r="G19" s="290"/>
      <c r="H19" s="290"/>
      <c r="I19" s="291"/>
    </row>
    <row r="20" spans="1:9" x14ac:dyDescent="0.25">
      <c r="A20" s="259" t="s">
        <v>20</v>
      </c>
      <c r="B20" s="259" t="s">
        <v>21</v>
      </c>
      <c r="C20" s="259"/>
      <c r="D20" s="259" t="s">
        <v>22</v>
      </c>
      <c r="E20" s="259"/>
      <c r="F20" s="277" t="s">
        <v>23</v>
      </c>
      <c r="G20" s="277"/>
      <c r="H20" s="277"/>
      <c r="I20" s="259" t="s">
        <v>25</v>
      </c>
    </row>
    <row r="21" spans="1:9" x14ac:dyDescent="0.25">
      <c r="A21" s="259"/>
      <c r="B21" s="259"/>
      <c r="C21" s="259"/>
      <c r="D21" s="259"/>
      <c r="E21" s="259"/>
      <c r="F21" s="277" t="s">
        <v>24</v>
      </c>
      <c r="G21" s="277"/>
      <c r="H21" s="277"/>
      <c r="I21" s="259"/>
    </row>
    <row r="22" spans="1:9" ht="39.75" hidden="1" customHeight="1" x14ac:dyDescent="0.25">
      <c r="A22" s="145" t="s">
        <v>27</v>
      </c>
      <c r="B22" s="278" t="s">
        <v>182</v>
      </c>
      <c r="C22" s="277"/>
      <c r="D22" s="259" t="s">
        <v>183</v>
      </c>
      <c r="E22" s="259"/>
      <c r="F22" s="281">
        <v>2.1000000000000001E-2</v>
      </c>
      <c r="G22" s="259"/>
      <c r="H22" s="259"/>
      <c r="I22" s="140" t="s">
        <v>131</v>
      </c>
    </row>
    <row r="23" spans="1:9" ht="27.75" hidden="1" customHeight="1" x14ac:dyDescent="0.25">
      <c r="A23" s="145" t="s">
        <v>28</v>
      </c>
      <c r="B23" s="278" t="s">
        <v>34</v>
      </c>
      <c r="C23" s="277"/>
      <c r="D23" s="337" t="s">
        <v>184</v>
      </c>
      <c r="E23" s="337"/>
      <c r="F23" s="259">
        <v>945</v>
      </c>
      <c r="G23" s="259"/>
      <c r="H23" s="259"/>
      <c r="I23" s="140"/>
    </row>
    <row r="24" spans="1:9" ht="26.25" hidden="1" customHeight="1" x14ac:dyDescent="0.25">
      <c r="A24" s="145" t="s">
        <v>29</v>
      </c>
      <c r="B24" s="259" t="s">
        <v>35</v>
      </c>
      <c r="C24" s="259"/>
      <c r="D24" s="259" t="s">
        <v>185</v>
      </c>
      <c r="E24" s="259"/>
      <c r="F24" s="284">
        <v>5.94</v>
      </c>
      <c r="G24" s="259"/>
      <c r="H24" s="259"/>
      <c r="I24" s="140" t="s">
        <v>131</v>
      </c>
    </row>
    <row r="25" spans="1:9" ht="27" hidden="1" customHeight="1" x14ac:dyDescent="0.25">
      <c r="A25" s="145" t="s">
        <v>30</v>
      </c>
      <c r="B25" s="259" t="s">
        <v>36</v>
      </c>
      <c r="C25" s="259"/>
      <c r="D25" s="259" t="s">
        <v>42</v>
      </c>
      <c r="E25" s="259"/>
      <c r="F25" s="259"/>
      <c r="G25" s="259"/>
      <c r="H25" s="259"/>
      <c r="I25" s="140" t="s">
        <v>131</v>
      </c>
    </row>
    <row r="26" spans="1:9" ht="45.75" customHeight="1" x14ac:dyDescent="0.25">
      <c r="A26" s="145" t="s">
        <v>27</v>
      </c>
      <c r="B26" s="278" t="s">
        <v>37</v>
      </c>
      <c r="C26" s="277"/>
      <c r="D26" s="260" t="s">
        <v>43</v>
      </c>
      <c r="E26" s="259"/>
      <c r="F26" s="281">
        <v>5.5599999999999997E-2</v>
      </c>
      <c r="G26" s="259"/>
      <c r="H26" s="259"/>
      <c r="I26" s="140" t="s">
        <v>131</v>
      </c>
    </row>
    <row r="27" spans="1:9" ht="42.75" hidden="1" customHeight="1" x14ac:dyDescent="0.25">
      <c r="A27" s="145" t="s">
        <v>32</v>
      </c>
      <c r="B27" s="278" t="s">
        <v>61</v>
      </c>
      <c r="C27" s="277"/>
      <c r="D27" s="260" t="s">
        <v>44</v>
      </c>
      <c r="E27" s="259"/>
      <c r="F27" s="279"/>
      <c r="G27" s="285"/>
      <c r="H27" s="280"/>
      <c r="I27" s="140" t="s">
        <v>131</v>
      </c>
    </row>
    <row r="28" spans="1:9" ht="53.25" customHeight="1" x14ac:dyDescent="0.25">
      <c r="A28" s="145" t="s">
        <v>28</v>
      </c>
      <c r="B28" s="278" t="s">
        <v>38</v>
      </c>
      <c r="C28" s="277"/>
      <c r="D28" s="260" t="s">
        <v>44</v>
      </c>
      <c r="E28" s="259"/>
      <c r="F28" s="279" t="s">
        <v>44</v>
      </c>
      <c r="G28" s="285"/>
      <c r="H28" s="280"/>
      <c r="I28" s="140" t="s">
        <v>131</v>
      </c>
    </row>
    <row r="29" spans="1:9" x14ac:dyDescent="0.25">
      <c r="A29" s="5" t="s">
        <v>45</v>
      </c>
    </row>
    <row r="30" spans="1:9" ht="15" customHeight="1" x14ac:dyDescent="0.25">
      <c r="A30" s="96"/>
      <c r="B30" s="96"/>
      <c r="C30" s="96"/>
      <c r="D30" s="96"/>
      <c r="E30" s="96"/>
      <c r="F30" s="96"/>
      <c r="G30" s="96"/>
      <c r="H30" s="96"/>
    </row>
    <row r="31" spans="1:9" x14ac:dyDescent="0.25">
      <c r="A31" s="289" t="s">
        <v>175</v>
      </c>
      <c r="B31" s="290"/>
      <c r="C31" s="290"/>
      <c r="D31" s="290"/>
      <c r="E31" s="290"/>
      <c r="F31" s="290"/>
      <c r="G31" s="290"/>
      <c r="H31" s="290"/>
      <c r="I31" s="291"/>
    </row>
    <row r="32" spans="1:9" ht="19.5" customHeight="1" x14ac:dyDescent="0.25">
      <c r="A32" s="286"/>
      <c r="B32" s="287"/>
      <c r="C32" s="288"/>
      <c r="D32" s="286"/>
      <c r="E32" s="287"/>
      <c r="F32" s="288"/>
      <c r="G32" s="286"/>
      <c r="H32" s="287"/>
      <c r="I32" s="288"/>
    </row>
    <row r="33" spans="1:9" ht="15" customHeight="1" x14ac:dyDescent="0.25">
      <c r="A33" s="292" t="s">
        <v>74</v>
      </c>
      <c r="B33" s="293"/>
      <c r="C33" s="294"/>
      <c r="D33" s="292" t="s">
        <v>75</v>
      </c>
      <c r="E33" s="293"/>
      <c r="F33" s="294"/>
      <c r="G33" s="292" t="s">
        <v>76</v>
      </c>
      <c r="H33" s="293"/>
      <c r="I33" s="294"/>
    </row>
    <row r="34" spans="1:9" ht="15" customHeight="1" x14ac:dyDescent="0.25">
      <c r="A34" s="292" t="s">
        <v>95</v>
      </c>
      <c r="B34" s="293"/>
      <c r="C34" s="294"/>
      <c r="D34" s="292" t="s">
        <v>65</v>
      </c>
      <c r="E34" s="293"/>
      <c r="F34" s="294"/>
      <c r="G34" s="293" t="s">
        <v>209</v>
      </c>
      <c r="H34" s="293"/>
      <c r="I34" s="294"/>
    </row>
    <row r="35" spans="1:9" ht="2.25" customHeight="1" x14ac:dyDescent="0.25">
      <c r="A35" s="132"/>
      <c r="B35" s="133"/>
      <c r="C35" s="133"/>
      <c r="D35" s="133"/>
      <c r="E35" s="133"/>
      <c r="F35" s="133"/>
      <c r="G35" s="133"/>
      <c r="H35" s="133"/>
      <c r="I35" s="133"/>
    </row>
    <row r="36" spans="1:9" ht="23.25" customHeight="1" x14ac:dyDescent="0.25">
      <c r="A36" s="286"/>
      <c r="B36" s="287"/>
      <c r="C36" s="288"/>
      <c r="D36" s="286"/>
      <c r="E36" s="287"/>
      <c r="F36" s="288"/>
      <c r="G36" s="286"/>
      <c r="H36" s="287"/>
      <c r="I36" s="288"/>
    </row>
    <row r="37" spans="1:9" ht="17.25" customHeight="1" x14ac:dyDescent="0.25">
      <c r="A37" s="292" t="s">
        <v>77</v>
      </c>
      <c r="B37" s="293"/>
      <c r="C37" s="294"/>
      <c r="D37" s="292" t="s">
        <v>78</v>
      </c>
      <c r="E37" s="293"/>
      <c r="F37" s="294"/>
      <c r="G37" s="292" t="s">
        <v>206</v>
      </c>
      <c r="H37" s="293"/>
      <c r="I37" s="294"/>
    </row>
    <row r="38" spans="1:9" ht="15" customHeight="1" x14ac:dyDescent="0.25">
      <c r="A38" s="292" t="s">
        <v>208</v>
      </c>
      <c r="B38" s="293"/>
      <c r="C38" s="294"/>
      <c r="D38" s="292" t="s">
        <v>207</v>
      </c>
      <c r="E38" s="293"/>
      <c r="F38" s="294"/>
      <c r="G38" s="292" t="s">
        <v>80</v>
      </c>
      <c r="H38" s="293"/>
      <c r="I38" s="294"/>
    </row>
    <row r="39" spans="1:9" hidden="1" x14ac:dyDescent="0.25">
      <c r="A39" s="289" t="s">
        <v>94</v>
      </c>
      <c r="B39" s="290"/>
      <c r="C39" s="290"/>
      <c r="D39" s="290"/>
      <c r="E39" s="290"/>
      <c r="F39" s="290"/>
      <c r="G39" s="290"/>
      <c r="H39" s="290"/>
      <c r="I39" s="291"/>
    </row>
    <row r="40" spans="1:9" hidden="1" x14ac:dyDescent="0.25">
      <c r="A40" s="132"/>
      <c r="B40" s="133"/>
      <c r="C40" s="133"/>
      <c r="D40" s="133"/>
      <c r="E40" s="133"/>
      <c r="F40" s="134"/>
      <c r="G40" s="132"/>
      <c r="H40" s="133"/>
      <c r="I40" s="134"/>
    </row>
    <row r="41" spans="1:9" ht="4.5" hidden="1" customHeight="1" x14ac:dyDescent="0.25">
      <c r="A41" s="132"/>
      <c r="B41" s="133"/>
      <c r="C41" s="133"/>
      <c r="D41" s="133"/>
      <c r="E41" s="133"/>
      <c r="F41" s="134"/>
      <c r="G41" s="132"/>
      <c r="H41" s="133"/>
      <c r="I41" s="134"/>
    </row>
    <row r="42" spans="1:9" s="24" customFormat="1" ht="23.25" hidden="1" customHeight="1" x14ac:dyDescent="0.25">
      <c r="A42" s="292" t="s">
        <v>89</v>
      </c>
      <c r="B42" s="293"/>
      <c r="C42" s="293"/>
      <c r="D42" s="293"/>
      <c r="E42" s="293"/>
      <c r="F42" s="294"/>
      <c r="G42" s="292" t="s">
        <v>91</v>
      </c>
      <c r="H42" s="293"/>
      <c r="I42" s="294"/>
    </row>
    <row r="43" spans="1:9" s="24" customFormat="1" ht="30.75" hidden="1" customHeight="1" x14ac:dyDescent="0.25">
      <c r="A43" s="135"/>
      <c r="B43" s="136" t="s">
        <v>90</v>
      </c>
      <c r="C43" s="136"/>
      <c r="D43" s="136"/>
      <c r="E43" s="136"/>
      <c r="F43" s="137"/>
      <c r="G43" s="302" t="s">
        <v>92</v>
      </c>
      <c r="H43" s="303"/>
      <c r="I43" s="304"/>
    </row>
    <row r="44" spans="1:9" x14ac:dyDescent="0.25">
      <c r="A44" s="289" t="s">
        <v>179</v>
      </c>
      <c r="B44" s="290"/>
      <c r="C44" s="290"/>
      <c r="D44" s="290"/>
      <c r="E44" s="290"/>
      <c r="F44" s="290"/>
      <c r="G44" s="290"/>
      <c r="H44" s="290"/>
      <c r="I44" s="291"/>
    </row>
    <row r="45" spans="1:9" x14ac:dyDescent="0.25">
      <c r="A45" s="132"/>
      <c r="B45" s="133"/>
      <c r="C45" s="133"/>
      <c r="D45" s="133"/>
      <c r="E45" s="133"/>
      <c r="F45" s="134"/>
      <c r="G45" s="132"/>
      <c r="H45" s="133"/>
      <c r="I45" s="134"/>
    </row>
    <row r="46" spans="1:9" ht="12.75" customHeight="1" x14ac:dyDescent="0.25">
      <c r="A46" s="132"/>
      <c r="B46" s="133"/>
      <c r="C46" s="133"/>
      <c r="D46" s="133"/>
      <c r="E46" s="133"/>
      <c r="F46" s="134"/>
      <c r="H46" s="151"/>
      <c r="I46" s="152"/>
    </row>
    <row r="47" spans="1:9" s="24" customFormat="1" ht="13.5" customHeight="1" x14ac:dyDescent="0.25">
      <c r="A47" s="333" t="s">
        <v>199</v>
      </c>
      <c r="B47" s="333"/>
      <c r="C47" s="333"/>
      <c r="D47" s="333"/>
      <c r="E47" s="333"/>
      <c r="F47" s="307"/>
      <c r="G47" s="305" t="s">
        <v>200</v>
      </c>
      <c r="H47" s="306"/>
      <c r="I47" s="307"/>
    </row>
    <row r="48" spans="1:9" s="24" customFormat="1" x14ac:dyDescent="0.25">
      <c r="A48" s="309" t="s">
        <v>180</v>
      </c>
      <c r="B48" s="309"/>
      <c r="C48" s="309"/>
      <c r="D48" s="309"/>
      <c r="E48" s="309"/>
      <c r="F48" s="310"/>
      <c r="G48" s="308" t="s">
        <v>181</v>
      </c>
      <c r="H48" s="309"/>
      <c r="I48" s="310"/>
    </row>
    <row r="49" spans="4:4" ht="16.5" customHeight="1" x14ac:dyDescent="0.25"/>
    <row r="55" spans="4:4" x14ac:dyDescent="0.25">
      <c r="D55" s="133"/>
    </row>
  </sheetData>
  <mergeCells count="75">
    <mergeCell ref="G43:I43"/>
    <mergeCell ref="A44:I44"/>
    <mergeCell ref="A47:F47"/>
    <mergeCell ref="G47:I47"/>
    <mergeCell ref="A48:F48"/>
    <mergeCell ref="G48:I48"/>
    <mergeCell ref="A38:C38"/>
    <mergeCell ref="D38:F38"/>
    <mergeCell ref="G38:I38"/>
    <mergeCell ref="A39:I39"/>
    <mergeCell ref="A42:F42"/>
    <mergeCell ref="G42:I42"/>
    <mergeCell ref="A36:C36"/>
    <mergeCell ref="D36:F36"/>
    <mergeCell ref="G36:I36"/>
    <mergeCell ref="A37:C37"/>
    <mergeCell ref="D37:F37"/>
    <mergeCell ref="G37:I37"/>
    <mergeCell ref="A33:C33"/>
    <mergeCell ref="D33:F33"/>
    <mergeCell ref="G33:I33"/>
    <mergeCell ref="A34:C34"/>
    <mergeCell ref="D34:F34"/>
    <mergeCell ref="G34:I34"/>
    <mergeCell ref="B28:C28"/>
    <mergeCell ref="D28:E28"/>
    <mergeCell ref="F28:H28"/>
    <mergeCell ref="A31:I31"/>
    <mergeCell ref="A32:C32"/>
    <mergeCell ref="D32:F32"/>
    <mergeCell ref="G32:I32"/>
    <mergeCell ref="B26:C26"/>
    <mergeCell ref="D26:E26"/>
    <mergeCell ref="F26:H26"/>
    <mergeCell ref="B27:C27"/>
    <mergeCell ref="D27:E27"/>
    <mergeCell ref="F27:H27"/>
    <mergeCell ref="B24:C24"/>
    <mergeCell ref="D24:E24"/>
    <mergeCell ref="F24:H24"/>
    <mergeCell ref="B25:C25"/>
    <mergeCell ref="D25:E25"/>
    <mergeCell ref="F25:H25"/>
    <mergeCell ref="B22:C22"/>
    <mergeCell ref="D22:E22"/>
    <mergeCell ref="F22:H22"/>
    <mergeCell ref="B23:C23"/>
    <mergeCell ref="D23:E23"/>
    <mergeCell ref="F23:H23"/>
    <mergeCell ref="A20:A21"/>
    <mergeCell ref="B20:C21"/>
    <mergeCell ref="D20:E21"/>
    <mergeCell ref="F20:H20"/>
    <mergeCell ref="I20:I21"/>
    <mergeCell ref="F21:H21"/>
    <mergeCell ref="A19:I19"/>
    <mergeCell ref="H13:H14"/>
    <mergeCell ref="I13:I14"/>
    <mergeCell ref="C15:D15"/>
    <mergeCell ref="B16:D16"/>
    <mergeCell ref="H16:H18"/>
    <mergeCell ref="B17:D17"/>
    <mergeCell ref="B18:D18"/>
    <mergeCell ref="F13:G13"/>
    <mergeCell ref="A9:B9"/>
    <mergeCell ref="A10:B10"/>
    <mergeCell ref="A13:A14"/>
    <mergeCell ref="B13:D14"/>
    <mergeCell ref="E13:E14"/>
    <mergeCell ref="A1:I1"/>
    <mergeCell ref="A2:I2"/>
    <mergeCell ref="A4:I4"/>
    <mergeCell ref="A5:B5"/>
    <mergeCell ref="A6:B6"/>
    <mergeCell ref="C6:E7"/>
  </mergeCells>
  <printOptions horizontalCentered="1"/>
  <pageMargins left="0.45" right="0.2" top="0.5" bottom="0.25" header="0.3" footer="0.05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view="pageBreakPreview" topLeftCell="A21" zoomScale="60" zoomScaleNormal="145" workbookViewId="0">
      <selection activeCell="E52" sqref="E52"/>
    </sheetView>
  </sheetViews>
  <sheetFormatPr defaultColWidth="9.140625" defaultRowHeight="15" x14ac:dyDescent="0.25"/>
  <cols>
    <col min="1" max="1" width="9.140625" style="5"/>
    <col min="2" max="2" width="9.42578125" style="5" customWidth="1"/>
    <col min="3" max="3" width="9.85546875" style="5" customWidth="1"/>
    <col min="4" max="4" width="9.140625" style="5"/>
    <col min="5" max="5" width="11" style="5" customWidth="1"/>
    <col min="6" max="7" width="9.140625" style="5"/>
    <col min="8" max="8" width="15.42578125" style="5" customWidth="1"/>
    <col min="9" max="9" width="12.85546875" style="5" customWidth="1"/>
    <col min="10" max="16384" width="9.140625" style="5"/>
  </cols>
  <sheetData>
    <row r="1" spans="1:18" ht="30.75" customHeight="1" x14ac:dyDescent="0.25">
      <c r="A1" s="334" t="s">
        <v>63</v>
      </c>
      <c r="B1" s="335"/>
      <c r="C1" s="335"/>
      <c r="D1" s="335"/>
      <c r="E1" s="335"/>
      <c r="F1" s="335"/>
      <c r="G1" s="335"/>
      <c r="H1" s="335"/>
      <c r="I1" s="335"/>
    </row>
    <row r="2" spans="1:18" x14ac:dyDescent="0.25">
      <c r="A2" s="335" t="s">
        <v>64</v>
      </c>
      <c r="B2" s="335"/>
      <c r="C2" s="335"/>
      <c r="D2" s="335"/>
      <c r="E2" s="335"/>
      <c r="F2" s="335"/>
      <c r="G2" s="335"/>
      <c r="H2" s="335"/>
      <c r="I2" s="335"/>
    </row>
    <row r="3" spans="1:18" ht="7.5" customHeight="1" x14ac:dyDescent="0.25">
      <c r="A3" s="157"/>
      <c r="B3" s="157"/>
      <c r="C3" s="157"/>
      <c r="D3" s="157"/>
      <c r="E3" s="157"/>
      <c r="F3" s="157"/>
      <c r="G3" s="157"/>
      <c r="H3" s="157"/>
      <c r="I3" s="157"/>
    </row>
    <row r="4" spans="1:18" ht="17.25" customHeight="1" x14ac:dyDescent="0.25">
      <c r="A4" s="336" t="s">
        <v>0</v>
      </c>
      <c r="B4" s="336"/>
      <c r="C4" s="336"/>
      <c r="D4" s="336"/>
      <c r="E4" s="336"/>
      <c r="F4" s="336"/>
      <c r="G4" s="336"/>
      <c r="H4" s="336"/>
      <c r="I4" s="336"/>
    </row>
    <row r="5" spans="1:18" x14ac:dyDescent="0.25">
      <c r="A5" s="258" t="s">
        <v>190</v>
      </c>
      <c r="B5" s="258"/>
      <c r="C5" s="5" t="s">
        <v>222</v>
      </c>
    </row>
    <row r="6" spans="1:18" ht="13.15" customHeight="1" x14ac:dyDescent="0.25">
      <c r="A6" s="258" t="s">
        <v>191</v>
      </c>
      <c r="B6" s="258"/>
      <c r="C6" s="261" t="s">
        <v>233</v>
      </c>
      <c r="D6" s="261"/>
      <c r="E6" s="261"/>
      <c r="F6" s="261"/>
      <c r="G6" s="261"/>
      <c r="H6" s="261"/>
    </row>
    <row r="7" spans="1:18" x14ac:dyDescent="0.25">
      <c r="A7" s="138"/>
      <c r="B7" s="138"/>
      <c r="C7" s="170"/>
      <c r="D7" s="170"/>
      <c r="E7" s="170"/>
    </row>
    <row r="8" spans="1:18" ht="7.5" customHeight="1" x14ac:dyDescent="0.25">
      <c r="A8" s="138"/>
      <c r="B8" s="138"/>
    </row>
    <row r="9" spans="1:18" x14ac:dyDescent="0.25">
      <c r="A9" s="258" t="s">
        <v>192</v>
      </c>
      <c r="B9" s="258"/>
      <c r="C9" s="5" t="s">
        <v>26</v>
      </c>
    </row>
    <row r="10" spans="1:18" x14ac:dyDescent="0.25">
      <c r="A10" s="258" t="s">
        <v>225</v>
      </c>
      <c r="B10" s="258"/>
      <c r="C10" s="5" t="s">
        <v>212</v>
      </c>
    </row>
    <row r="12" spans="1:18" x14ac:dyDescent="0.25">
      <c r="A12" s="5" t="s">
        <v>1</v>
      </c>
    </row>
    <row r="13" spans="1:18" ht="30.75" customHeight="1" x14ac:dyDescent="0.25">
      <c r="A13" s="259" t="s">
        <v>2</v>
      </c>
      <c r="B13" s="271" t="s">
        <v>3</v>
      </c>
      <c r="C13" s="272"/>
      <c r="D13" s="273"/>
      <c r="E13" s="260" t="s">
        <v>8</v>
      </c>
      <c r="F13" s="259" t="s">
        <v>189</v>
      </c>
      <c r="G13" s="259"/>
      <c r="H13" s="260" t="s">
        <v>12</v>
      </c>
      <c r="I13" s="260" t="s">
        <v>14</v>
      </c>
    </row>
    <row r="14" spans="1:18" x14ac:dyDescent="0.25">
      <c r="A14" s="259"/>
      <c r="B14" s="274"/>
      <c r="C14" s="275"/>
      <c r="D14" s="276"/>
      <c r="E14" s="259"/>
      <c r="F14" s="140" t="s">
        <v>10</v>
      </c>
      <c r="G14" s="140" t="s">
        <v>11</v>
      </c>
      <c r="H14" s="259"/>
      <c r="I14" s="259"/>
      <c r="L14" s="5">
        <f>0.006*25</f>
        <v>0.15</v>
      </c>
    </row>
    <row r="15" spans="1:18" ht="28.5" x14ac:dyDescent="0.25">
      <c r="A15" s="140" t="s">
        <v>7</v>
      </c>
      <c r="B15" s="141" t="s">
        <v>210</v>
      </c>
      <c r="C15" s="295" t="s">
        <v>211</v>
      </c>
      <c r="D15" s="296"/>
      <c r="E15" s="169">
        <v>1.2</v>
      </c>
      <c r="F15" s="143">
        <v>2.2999999999999998</v>
      </c>
      <c r="G15" s="143">
        <v>2.7</v>
      </c>
      <c r="H15" s="144" t="s">
        <v>13</v>
      </c>
      <c r="I15" s="268" t="s">
        <v>130</v>
      </c>
    </row>
    <row r="16" spans="1:18" ht="47.1" customHeight="1" x14ac:dyDescent="0.25">
      <c r="A16" s="145" t="s">
        <v>27</v>
      </c>
      <c r="B16" s="262">
        <v>25.1</v>
      </c>
      <c r="C16" s="263"/>
      <c r="D16" s="264"/>
      <c r="E16" s="165">
        <v>25.212500000000002</v>
      </c>
      <c r="F16" s="146">
        <v>2.5</v>
      </c>
      <c r="G16" s="146">
        <v>2.7</v>
      </c>
      <c r="H16" s="265" t="s">
        <v>132</v>
      </c>
      <c r="I16" s="269"/>
      <c r="Q16" s="338" t="s">
        <v>86</v>
      </c>
      <c r="R16" s="338"/>
    </row>
    <row r="17" spans="1:18" ht="47.1" customHeight="1" x14ac:dyDescent="0.25">
      <c r="A17" s="145" t="s">
        <v>28</v>
      </c>
      <c r="B17" s="262">
        <v>25.2</v>
      </c>
      <c r="C17" s="263"/>
      <c r="D17" s="264"/>
      <c r="E17" s="165">
        <v>25.34</v>
      </c>
      <c r="F17" s="146">
        <v>2.4500000000000002</v>
      </c>
      <c r="G17" s="146">
        <v>2.6</v>
      </c>
      <c r="H17" s="266"/>
      <c r="I17" s="269"/>
      <c r="Q17" s="338" t="s">
        <v>87</v>
      </c>
      <c r="R17" s="338"/>
    </row>
    <row r="18" spans="1:18" ht="47.1" customHeight="1" x14ac:dyDescent="0.25">
      <c r="A18" s="145" t="s">
        <v>29</v>
      </c>
      <c r="B18" s="262">
        <v>25.3</v>
      </c>
      <c r="C18" s="263"/>
      <c r="D18" s="264"/>
      <c r="E18" s="166">
        <v>25.28</v>
      </c>
      <c r="F18" s="146">
        <v>2.4500000000000002</v>
      </c>
      <c r="G18" s="146">
        <v>2.6</v>
      </c>
      <c r="H18" s="267"/>
      <c r="I18" s="270"/>
      <c r="Q18" s="167"/>
      <c r="R18" s="168"/>
    </row>
    <row r="19" spans="1:18" ht="15.75" customHeight="1" x14ac:dyDescent="0.25">
      <c r="A19" s="314" t="s">
        <v>19</v>
      </c>
      <c r="B19" s="290"/>
      <c r="C19" s="290"/>
      <c r="D19" s="290"/>
      <c r="E19" s="290"/>
      <c r="F19" s="290"/>
      <c r="G19" s="290"/>
      <c r="H19" s="290"/>
      <c r="I19" s="291"/>
      <c r="Q19" s="167"/>
      <c r="R19" s="168"/>
    </row>
    <row r="20" spans="1:18" x14ac:dyDescent="0.25">
      <c r="A20" s="259" t="s">
        <v>20</v>
      </c>
      <c r="B20" s="259" t="s">
        <v>21</v>
      </c>
      <c r="C20" s="259"/>
      <c r="D20" s="259" t="s">
        <v>22</v>
      </c>
      <c r="E20" s="259"/>
      <c r="F20" s="277" t="s">
        <v>23</v>
      </c>
      <c r="G20" s="277"/>
      <c r="H20" s="277"/>
      <c r="I20" s="259" t="s">
        <v>25</v>
      </c>
    </row>
    <row r="21" spans="1:18" x14ac:dyDescent="0.25">
      <c r="A21" s="259"/>
      <c r="B21" s="259"/>
      <c r="C21" s="259"/>
      <c r="D21" s="259"/>
      <c r="E21" s="259"/>
      <c r="F21" s="277" t="s">
        <v>24</v>
      </c>
      <c r="G21" s="277"/>
      <c r="H21" s="277"/>
      <c r="I21" s="259"/>
    </row>
    <row r="22" spans="1:18" ht="45.75" customHeight="1" x14ac:dyDescent="0.25">
      <c r="A22" s="145" t="s">
        <v>27</v>
      </c>
      <c r="B22" s="278" t="s">
        <v>182</v>
      </c>
      <c r="C22" s="277"/>
      <c r="D22" s="260" t="s">
        <v>183</v>
      </c>
      <c r="E22" s="260"/>
      <c r="F22" s="281">
        <v>1.9E-2</v>
      </c>
      <c r="G22" s="259"/>
      <c r="H22" s="259"/>
      <c r="I22" s="140" t="s">
        <v>133</v>
      </c>
    </row>
    <row r="23" spans="1:18" ht="27.75" customHeight="1" x14ac:dyDescent="0.25">
      <c r="A23" s="145" t="s">
        <v>28</v>
      </c>
      <c r="B23" s="278" t="s">
        <v>34</v>
      </c>
      <c r="C23" s="277"/>
      <c r="D23" s="337" t="s">
        <v>184</v>
      </c>
      <c r="E23" s="337"/>
      <c r="F23" s="259">
        <v>945</v>
      </c>
      <c r="G23" s="259"/>
      <c r="H23" s="259"/>
      <c r="I23" s="140" t="s">
        <v>133</v>
      </c>
    </row>
    <row r="24" spans="1:18" ht="26.25" customHeight="1" x14ac:dyDescent="0.25">
      <c r="A24" s="145" t="s">
        <v>29</v>
      </c>
      <c r="B24" s="259" t="s">
        <v>35</v>
      </c>
      <c r="C24" s="259"/>
      <c r="D24" s="259" t="s">
        <v>185</v>
      </c>
      <c r="E24" s="259"/>
      <c r="F24" s="284">
        <v>6.14</v>
      </c>
      <c r="G24" s="259"/>
      <c r="H24" s="259"/>
      <c r="I24" s="140" t="s">
        <v>131</v>
      </c>
    </row>
    <row r="25" spans="1:18" ht="27" hidden="1" customHeight="1" x14ac:dyDescent="0.25">
      <c r="A25" s="145" t="s">
        <v>30</v>
      </c>
      <c r="B25" s="259" t="s">
        <v>36</v>
      </c>
      <c r="C25" s="259"/>
      <c r="D25" s="259" t="s">
        <v>42</v>
      </c>
      <c r="E25" s="259"/>
      <c r="F25" s="259"/>
      <c r="G25" s="259"/>
      <c r="H25" s="259"/>
      <c r="I25" s="140" t="s">
        <v>131</v>
      </c>
    </row>
    <row r="26" spans="1:18" ht="38.25" hidden="1" customHeight="1" x14ac:dyDescent="0.25">
      <c r="A26" s="145" t="s">
        <v>31</v>
      </c>
      <c r="B26" s="278" t="s">
        <v>37</v>
      </c>
      <c r="C26" s="277"/>
      <c r="D26" s="260" t="s">
        <v>43</v>
      </c>
      <c r="E26" s="259"/>
      <c r="F26" s="259"/>
      <c r="G26" s="259"/>
      <c r="H26" s="259"/>
      <c r="I26" s="140" t="s">
        <v>131</v>
      </c>
    </row>
    <row r="27" spans="1:18" ht="42.75" hidden="1" customHeight="1" x14ac:dyDescent="0.25">
      <c r="A27" s="145" t="s">
        <v>32</v>
      </c>
      <c r="B27" s="278" t="s">
        <v>61</v>
      </c>
      <c r="C27" s="277"/>
      <c r="D27" s="260" t="s">
        <v>44</v>
      </c>
      <c r="E27" s="259"/>
      <c r="F27" s="279"/>
      <c r="G27" s="285"/>
      <c r="H27" s="280"/>
      <c r="I27" s="140" t="s">
        <v>131</v>
      </c>
    </row>
    <row r="28" spans="1:18" ht="57" hidden="1" customHeight="1" x14ac:dyDescent="0.25">
      <c r="A28" s="145" t="s">
        <v>62</v>
      </c>
      <c r="B28" s="278" t="s">
        <v>38</v>
      </c>
      <c r="C28" s="277"/>
      <c r="D28" s="260" t="s">
        <v>44</v>
      </c>
      <c r="E28" s="259"/>
      <c r="F28" s="279"/>
      <c r="G28" s="285"/>
      <c r="H28" s="280"/>
      <c r="I28" s="140" t="s">
        <v>131</v>
      </c>
    </row>
    <row r="29" spans="1:18" x14ac:dyDescent="0.25">
      <c r="A29" s="5" t="s">
        <v>45</v>
      </c>
    </row>
    <row r="30" spans="1:18" x14ac:dyDescent="0.25">
      <c r="A30" s="293"/>
      <c r="B30" s="293"/>
      <c r="D30" s="339"/>
      <c r="E30" s="339"/>
      <c r="F30" s="339"/>
      <c r="H30" s="339"/>
      <c r="I30" s="339"/>
    </row>
    <row r="31" spans="1:18" ht="16.5" customHeight="1" x14ac:dyDescent="0.25"/>
    <row r="32" spans="1:18" x14ac:dyDescent="0.25">
      <c r="A32" s="289" t="s">
        <v>175</v>
      </c>
      <c r="B32" s="290"/>
      <c r="C32" s="290"/>
      <c r="D32" s="290"/>
      <c r="E32" s="290"/>
      <c r="F32" s="290"/>
      <c r="G32" s="290"/>
      <c r="H32" s="290"/>
      <c r="I32" s="291"/>
    </row>
    <row r="33" spans="1:9" ht="19.5" customHeight="1" x14ac:dyDescent="0.25">
      <c r="A33" s="286"/>
      <c r="B33" s="287"/>
      <c r="C33" s="288"/>
      <c r="D33" s="286"/>
      <c r="E33" s="287"/>
      <c r="F33" s="288"/>
      <c r="G33" s="286"/>
      <c r="H33" s="287"/>
      <c r="I33" s="288"/>
    </row>
    <row r="34" spans="1:9" ht="15" customHeight="1" x14ac:dyDescent="0.25">
      <c r="A34" s="292" t="s">
        <v>74</v>
      </c>
      <c r="B34" s="293"/>
      <c r="C34" s="294"/>
      <c r="D34" s="292" t="s">
        <v>75</v>
      </c>
      <c r="E34" s="293"/>
      <c r="F34" s="294"/>
      <c r="G34" s="292" t="s">
        <v>76</v>
      </c>
      <c r="H34" s="293"/>
      <c r="I34" s="294"/>
    </row>
    <row r="35" spans="1:9" ht="15" customHeight="1" x14ac:dyDescent="0.25">
      <c r="A35" s="292" t="s">
        <v>95</v>
      </c>
      <c r="B35" s="293"/>
      <c r="C35" s="294"/>
      <c r="D35" s="292" t="s">
        <v>65</v>
      </c>
      <c r="E35" s="293"/>
      <c r="F35" s="294"/>
      <c r="G35" s="293" t="s">
        <v>67</v>
      </c>
      <c r="H35" s="293"/>
      <c r="I35" s="294"/>
    </row>
    <row r="36" spans="1:9" ht="2.25" customHeight="1" x14ac:dyDescent="0.25">
      <c r="A36" s="132"/>
      <c r="B36" s="133"/>
      <c r="C36" s="133"/>
      <c r="D36" s="133"/>
      <c r="E36" s="133"/>
      <c r="F36" s="133"/>
      <c r="G36" s="133"/>
      <c r="H36" s="133"/>
      <c r="I36" s="133"/>
    </row>
    <row r="37" spans="1:9" ht="23.25" customHeight="1" x14ac:dyDescent="0.25">
      <c r="A37" s="286"/>
      <c r="B37" s="287"/>
      <c r="C37" s="288"/>
      <c r="D37" s="286"/>
      <c r="E37" s="287"/>
      <c r="F37" s="288"/>
      <c r="G37" s="286"/>
      <c r="H37" s="287"/>
      <c r="I37" s="288"/>
    </row>
    <row r="38" spans="1:9" ht="17.25" customHeight="1" x14ac:dyDescent="0.25">
      <c r="A38" s="292" t="s">
        <v>77</v>
      </c>
      <c r="B38" s="293"/>
      <c r="C38" s="294"/>
      <c r="D38" s="292" t="s">
        <v>78</v>
      </c>
      <c r="E38" s="293"/>
      <c r="F38" s="294"/>
      <c r="G38" s="292" t="s">
        <v>206</v>
      </c>
      <c r="H38" s="293"/>
      <c r="I38" s="294"/>
    </row>
    <row r="39" spans="1:9" ht="15" customHeight="1" x14ac:dyDescent="0.25">
      <c r="A39" s="292" t="s">
        <v>79</v>
      </c>
      <c r="B39" s="293"/>
      <c r="C39" s="294"/>
      <c r="D39" s="292" t="s">
        <v>66</v>
      </c>
      <c r="E39" s="293"/>
      <c r="F39" s="294"/>
      <c r="G39" s="292" t="s">
        <v>214</v>
      </c>
      <c r="H39" s="293"/>
      <c r="I39" s="294"/>
    </row>
    <row r="40" spans="1:9" x14ac:dyDescent="0.25">
      <c r="A40" s="289" t="s">
        <v>94</v>
      </c>
      <c r="B40" s="290"/>
      <c r="C40" s="290"/>
      <c r="D40" s="290"/>
      <c r="E40" s="290"/>
      <c r="F40" s="290"/>
      <c r="G40" s="290"/>
      <c r="H40" s="290"/>
      <c r="I40" s="291"/>
    </row>
    <row r="41" spans="1:9" ht="9.75" customHeight="1" x14ac:dyDescent="0.25">
      <c r="A41" s="132"/>
      <c r="B41" s="133"/>
      <c r="C41" s="133"/>
      <c r="D41" s="133"/>
      <c r="E41" s="133"/>
      <c r="F41" s="134"/>
      <c r="G41" s="132"/>
      <c r="H41" s="133"/>
      <c r="I41" s="134"/>
    </row>
    <row r="42" spans="1:9" ht="4.5" customHeight="1" x14ac:dyDescent="0.25">
      <c r="A42" s="132"/>
      <c r="B42" s="133"/>
      <c r="C42" s="133"/>
      <c r="D42" s="133"/>
      <c r="E42" s="133"/>
      <c r="F42" s="134"/>
      <c r="G42" s="132"/>
      <c r="H42" s="133"/>
      <c r="I42" s="134"/>
    </row>
    <row r="43" spans="1:9" s="24" customFormat="1" ht="23.25" customHeight="1" x14ac:dyDescent="0.25">
      <c r="A43" s="292" t="s">
        <v>89</v>
      </c>
      <c r="B43" s="293"/>
      <c r="C43" s="293"/>
      <c r="D43" s="293"/>
      <c r="E43" s="293"/>
      <c r="F43" s="294"/>
      <c r="G43" s="299" t="s">
        <v>91</v>
      </c>
      <c r="H43" s="300"/>
      <c r="I43" s="301"/>
    </row>
    <row r="44" spans="1:9" s="24" customFormat="1" x14ac:dyDescent="0.25">
      <c r="A44" s="135"/>
      <c r="B44" s="136" t="s">
        <v>90</v>
      </c>
      <c r="C44" s="136"/>
      <c r="D44" s="136"/>
      <c r="E44" s="136"/>
      <c r="F44" s="137"/>
      <c r="G44" s="302" t="s">
        <v>92</v>
      </c>
      <c r="H44" s="303"/>
      <c r="I44" s="304"/>
    </row>
    <row r="45" spans="1:9" x14ac:dyDescent="0.25">
      <c r="A45" s="289" t="s">
        <v>179</v>
      </c>
      <c r="B45" s="290"/>
      <c r="C45" s="290"/>
      <c r="D45" s="290"/>
      <c r="E45" s="290"/>
      <c r="F45" s="290"/>
      <c r="G45" s="290"/>
      <c r="H45" s="290"/>
      <c r="I45" s="291"/>
    </row>
    <row r="46" spans="1:9" x14ac:dyDescent="0.25">
      <c r="A46" s="132"/>
      <c r="B46" s="133"/>
      <c r="C46" s="133"/>
      <c r="D46" s="133"/>
      <c r="E46" s="133"/>
      <c r="F46" s="134"/>
      <c r="G46" s="132"/>
      <c r="H46" s="133"/>
      <c r="I46" s="134"/>
    </row>
    <row r="47" spans="1:9" ht="12.75" customHeight="1" x14ac:dyDescent="0.25">
      <c r="A47" s="132"/>
      <c r="B47" s="133"/>
      <c r="C47" s="133"/>
      <c r="D47" s="133"/>
      <c r="E47" s="133"/>
      <c r="F47" s="134"/>
      <c r="H47" s="151"/>
      <c r="I47" s="152"/>
    </row>
    <row r="48" spans="1:9" s="24" customFormat="1" ht="13.5" customHeight="1" x14ac:dyDescent="0.25">
      <c r="A48" s="333" t="s">
        <v>199</v>
      </c>
      <c r="B48" s="333"/>
      <c r="C48" s="333"/>
      <c r="D48" s="333"/>
      <c r="E48" s="333"/>
      <c r="F48" s="307"/>
      <c r="G48" s="305" t="s">
        <v>200</v>
      </c>
      <c r="H48" s="306"/>
      <c r="I48" s="307"/>
    </row>
    <row r="49" spans="1:9" s="24" customFormat="1" x14ac:dyDescent="0.25">
      <c r="A49" s="309" t="s">
        <v>180</v>
      </c>
      <c r="B49" s="309"/>
      <c r="C49" s="309"/>
      <c r="D49" s="309"/>
      <c r="E49" s="309"/>
      <c r="F49" s="310"/>
      <c r="G49" s="308" t="s">
        <v>181</v>
      </c>
      <c r="H49" s="309"/>
      <c r="I49" s="310"/>
    </row>
    <row r="55" spans="1:9" x14ac:dyDescent="0.25">
      <c r="E55" s="133"/>
    </row>
  </sheetData>
  <mergeCells count="81">
    <mergeCell ref="A45:I45"/>
    <mergeCell ref="A48:F48"/>
    <mergeCell ref="G48:I48"/>
    <mergeCell ref="A49:F49"/>
    <mergeCell ref="G49:I49"/>
    <mergeCell ref="A38:C38"/>
    <mergeCell ref="D38:F38"/>
    <mergeCell ref="G38:I38"/>
    <mergeCell ref="G44:I44"/>
    <mergeCell ref="A39:C39"/>
    <mergeCell ref="D39:F39"/>
    <mergeCell ref="G39:I39"/>
    <mergeCell ref="A40:I40"/>
    <mergeCell ref="A43:F43"/>
    <mergeCell ref="G43:I43"/>
    <mergeCell ref="A35:C35"/>
    <mergeCell ref="D35:F35"/>
    <mergeCell ref="G35:I35"/>
    <mergeCell ref="A37:C37"/>
    <mergeCell ref="D37:F37"/>
    <mergeCell ref="G37:I37"/>
    <mergeCell ref="Q16:R16"/>
    <mergeCell ref="Q17:R17"/>
    <mergeCell ref="B26:C26"/>
    <mergeCell ref="D26:E26"/>
    <mergeCell ref="A30:B30"/>
    <mergeCell ref="D30:F30"/>
    <mergeCell ref="H30:I30"/>
    <mergeCell ref="B28:C28"/>
    <mergeCell ref="D28:E28"/>
    <mergeCell ref="F28:H28"/>
    <mergeCell ref="F26:H26"/>
    <mergeCell ref="B27:C27"/>
    <mergeCell ref="D27:E27"/>
    <mergeCell ref="F27:H27"/>
    <mergeCell ref="B24:C24"/>
    <mergeCell ref="D24:E24"/>
    <mergeCell ref="A32:I32"/>
    <mergeCell ref="A33:C33"/>
    <mergeCell ref="D33:F33"/>
    <mergeCell ref="G33:I33"/>
    <mergeCell ref="A34:C34"/>
    <mergeCell ref="D34:F34"/>
    <mergeCell ref="G34:I34"/>
    <mergeCell ref="F24:H24"/>
    <mergeCell ref="B25:C25"/>
    <mergeCell ref="D25:E25"/>
    <mergeCell ref="F25:H25"/>
    <mergeCell ref="B22:C22"/>
    <mergeCell ref="D22:E22"/>
    <mergeCell ref="F22:H22"/>
    <mergeCell ref="B23:C23"/>
    <mergeCell ref="D23:E23"/>
    <mergeCell ref="F23:H23"/>
    <mergeCell ref="A20:A21"/>
    <mergeCell ref="B20:C21"/>
    <mergeCell ref="D20:E21"/>
    <mergeCell ref="F20:H20"/>
    <mergeCell ref="I20:I21"/>
    <mergeCell ref="F21:H21"/>
    <mergeCell ref="A19:I19"/>
    <mergeCell ref="H13:H14"/>
    <mergeCell ref="I13:I14"/>
    <mergeCell ref="B16:D16"/>
    <mergeCell ref="H16:H18"/>
    <mergeCell ref="B17:D17"/>
    <mergeCell ref="B18:D18"/>
    <mergeCell ref="F13:G13"/>
    <mergeCell ref="I15:I18"/>
    <mergeCell ref="B13:D14"/>
    <mergeCell ref="C15:D15"/>
    <mergeCell ref="A9:B9"/>
    <mergeCell ref="A10:B10"/>
    <mergeCell ref="A13:A14"/>
    <mergeCell ref="E13:E14"/>
    <mergeCell ref="A6:B6"/>
    <mergeCell ref="A1:I1"/>
    <mergeCell ref="A2:I2"/>
    <mergeCell ref="A4:I4"/>
    <mergeCell ref="A5:B5"/>
    <mergeCell ref="C6:H6"/>
  </mergeCells>
  <printOptions horizontalCentered="1"/>
  <pageMargins left="0.45" right="0.2" top="0.5" bottom="0.25" header="0.3" footer="0.05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view="pageBreakPreview" zoomScale="60" zoomScaleNormal="145" workbookViewId="0">
      <selection activeCell="C6" sqref="C6:G6"/>
    </sheetView>
  </sheetViews>
  <sheetFormatPr defaultColWidth="9.140625" defaultRowHeight="15" x14ac:dyDescent="0.25"/>
  <cols>
    <col min="1" max="1" width="9.140625" style="5"/>
    <col min="2" max="2" width="9.42578125" style="5" customWidth="1"/>
    <col min="3" max="3" width="11.28515625" style="5" customWidth="1"/>
    <col min="4" max="4" width="9.140625" style="5"/>
    <col min="5" max="5" width="11" style="5" customWidth="1"/>
    <col min="6" max="7" width="9.140625" style="5"/>
    <col min="8" max="8" width="15.42578125" style="5" customWidth="1"/>
    <col min="9" max="9" width="12.85546875" style="5" customWidth="1"/>
    <col min="10" max="16384" width="9.140625" style="5"/>
  </cols>
  <sheetData>
    <row r="1" spans="1:18" ht="30.75" customHeight="1" x14ac:dyDescent="0.25">
      <c r="A1" s="334" t="s">
        <v>63</v>
      </c>
      <c r="B1" s="335"/>
      <c r="C1" s="335"/>
      <c r="D1" s="335"/>
      <c r="E1" s="335"/>
      <c r="F1" s="335"/>
      <c r="G1" s="335"/>
      <c r="H1" s="335"/>
      <c r="I1" s="335"/>
    </row>
    <row r="2" spans="1:18" x14ac:dyDescent="0.25">
      <c r="A2" s="335" t="s">
        <v>64</v>
      </c>
      <c r="B2" s="335"/>
      <c r="C2" s="335"/>
      <c r="D2" s="335"/>
      <c r="E2" s="335"/>
      <c r="F2" s="335"/>
      <c r="G2" s="335"/>
      <c r="H2" s="335"/>
      <c r="I2" s="335"/>
    </row>
    <row r="3" spans="1:18" ht="7.5" customHeight="1" x14ac:dyDescent="0.25">
      <c r="A3" s="157"/>
      <c r="B3" s="157"/>
      <c r="C3" s="157"/>
      <c r="D3" s="157"/>
      <c r="E3" s="157"/>
      <c r="F3" s="157"/>
      <c r="G3" s="157"/>
      <c r="H3" s="157"/>
      <c r="I3" s="157"/>
    </row>
    <row r="4" spans="1:18" ht="17.25" customHeight="1" x14ac:dyDescent="0.25">
      <c r="A4" s="336" t="s">
        <v>0</v>
      </c>
      <c r="B4" s="336"/>
      <c r="C4" s="336"/>
      <c r="D4" s="336"/>
      <c r="E4" s="336"/>
      <c r="F4" s="336"/>
      <c r="G4" s="336"/>
      <c r="H4" s="336"/>
      <c r="I4" s="336"/>
    </row>
    <row r="5" spans="1:18" x14ac:dyDescent="0.25">
      <c r="A5" s="258" t="s">
        <v>216</v>
      </c>
      <c r="B5" s="258"/>
      <c r="C5" s="5" t="s">
        <v>215</v>
      </c>
    </row>
    <row r="6" spans="1:18" ht="13.15" customHeight="1" x14ac:dyDescent="0.25">
      <c r="A6" s="258" t="s">
        <v>217</v>
      </c>
      <c r="B6" s="258"/>
      <c r="C6" s="261" t="s">
        <v>233</v>
      </c>
      <c r="D6" s="261"/>
      <c r="E6" s="261"/>
      <c r="F6" s="261"/>
      <c r="G6" s="261"/>
    </row>
    <row r="7" spans="1:18" ht="4.5" customHeight="1" x14ac:dyDescent="0.25">
      <c r="A7" s="138"/>
      <c r="B7" s="138"/>
      <c r="C7" s="170"/>
      <c r="D7" s="170"/>
      <c r="E7" s="170"/>
    </row>
    <row r="8" spans="1:18" ht="3.75" customHeight="1" x14ac:dyDescent="0.25">
      <c r="A8" s="138"/>
      <c r="B8" s="138"/>
    </row>
    <row r="9" spans="1:18" x14ac:dyDescent="0.25">
      <c r="A9" s="258" t="s">
        <v>218</v>
      </c>
      <c r="B9" s="258"/>
      <c r="C9" s="5" t="s">
        <v>219</v>
      </c>
    </row>
    <row r="10" spans="1:18" x14ac:dyDescent="0.25">
      <c r="A10" s="258" t="s">
        <v>18</v>
      </c>
      <c r="B10" s="258"/>
      <c r="C10" s="5" t="s">
        <v>212</v>
      </c>
    </row>
    <row r="12" spans="1:18" hidden="1" x14ac:dyDescent="0.25">
      <c r="A12" s="5" t="s">
        <v>1</v>
      </c>
    </row>
    <row r="13" spans="1:18" ht="30.75" hidden="1" customHeight="1" x14ac:dyDescent="0.25">
      <c r="A13" s="259" t="s">
        <v>2</v>
      </c>
      <c r="B13" s="271" t="s">
        <v>3</v>
      </c>
      <c r="C13" s="272"/>
      <c r="D13" s="273"/>
      <c r="E13" s="260" t="s">
        <v>8</v>
      </c>
      <c r="F13" s="259" t="s">
        <v>9</v>
      </c>
      <c r="G13" s="259"/>
      <c r="H13" s="260" t="s">
        <v>12</v>
      </c>
      <c r="I13" s="260" t="s">
        <v>14</v>
      </c>
    </row>
    <row r="14" spans="1:18" hidden="1" x14ac:dyDescent="0.25">
      <c r="A14" s="259"/>
      <c r="B14" s="274"/>
      <c r="C14" s="275"/>
      <c r="D14" s="276"/>
      <c r="E14" s="259"/>
      <c r="F14" s="140" t="s">
        <v>10</v>
      </c>
      <c r="G14" s="140" t="s">
        <v>11</v>
      </c>
      <c r="H14" s="259"/>
      <c r="I14" s="259"/>
      <c r="L14" s="5">
        <f>0.006*25</f>
        <v>0.15</v>
      </c>
    </row>
    <row r="15" spans="1:18" ht="29.25" hidden="1" thickBot="1" x14ac:dyDescent="0.3">
      <c r="A15" s="140" t="s">
        <v>7</v>
      </c>
      <c r="B15" s="141" t="s">
        <v>210</v>
      </c>
      <c r="C15" s="295" t="s">
        <v>211</v>
      </c>
      <c r="D15" s="296"/>
      <c r="E15" s="142">
        <v>1.2</v>
      </c>
      <c r="F15" s="143">
        <v>2.2999999999999998</v>
      </c>
      <c r="G15" s="143">
        <v>2.7</v>
      </c>
      <c r="H15" s="144" t="s">
        <v>13</v>
      </c>
      <c r="I15" s="268" t="s">
        <v>130</v>
      </c>
    </row>
    <row r="16" spans="1:18" ht="47.1" hidden="1" customHeight="1" x14ac:dyDescent="0.25">
      <c r="A16" s="145" t="s">
        <v>27</v>
      </c>
      <c r="B16" s="262">
        <v>25.1</v>
      </c>
      <c r="C16" s="263"/>
      <c r="D16" s="264"/>
      <c r="E16" s="164">
        <v>25.212500000000002</v>
      </c>
      <c r="F16" s="146">
        <v>2.5</v>
      </c>
      <c r="G16" s="146">
        <v>2.7</v>
      </c>
      <c r="H16" s="265" t="s">
        <v>132</v>
      </c>
      <c r="I16" s="269"/>
      <c r="Q16" s="338" t="s">
        <v>86</v>
      </c>
      <c r="R16" s="338"/>
    </row>
    <row r="17" spans="1:18" ht="47.1" hidden="1" customHeight="1" x14ac:dyDescent="0.25">
      <c r="A17" s="145" t="s">
        <v>28</v>
      </c>
      <c r="B17" s="262">
        <v>25.2</v>
      </c>
      <c r="C17" s="263"/>
      <c r="D17" s="264"/>
      <c r="E17" s="165">
        <v>25.34</v>
      </c>
      <c r="F17" s="146">
        <v>2.4500000000000002</v>
      </c>
      <c r="G17" s="146">
        <v>2.6</v>
      </c>
      <c r="H17" s="266"/>
      <c r="I17" s="269"/>
      <c r="Q17" s="338" t="s">
        <v>87</v>
      </c>
      <c r="R17" s="338"/>
    </row>
    <row r="18" spans="1:18" ht="47.1" hidden="1" customHeight="1" x14ac:dyDescent="0.25">
      <c r="A18" s="145" t="s">
        <v>29</v>
      </c>
      <c r="B18" s="262">
        <v>25.3</v>
      </c>
      <c r="C18" s="263"/>
      <c r="D18" s="264"/>
      <c r="E18" s="166">
        <v>25.28</v>
      </c>
      <c r="F18" s="146">
        <v>2.4500000000000002</v>
      </c>
      <c r="G18" s="146">
        <v>2.6</v>
      </c>
      <c r="H18" s="267"/>
      <c r="I18" s="270"/>
      <c r="Q18" s="167"/>
      <c r="R18" s="168"/>
    </row>
    <row r="19" spans="1:18" ht="15.75" customHeight="1" x14ac:dyDescent="0.25">
      <c r="A19" s="314" t="s">
        <v>19</v>
      </c>
      <c r="B19" s="290"/>
      <c r="C19" s="290"/>
      <c r="D19" s="290"/>
      <c r="E19" s="290"/>
      <c r="F19" s="290"/>
      <c r="G19" s="290"/>
      <c r="H19" s="290"/>
      <c r="I19" s="291"/>
      <c r="Q19" s="167"/>
      <c r="R19" s="168"/>
    </row>
    <row r="20" spans="1:18" x14ac:dyDescent="0.25">
      <c r="A20" s="259" t="s">
        <v>20</v>
      </c>
      <c r="B20" s="259" t="s">
        <v>21</v>
      </c>
      <c r="C20" s="259"/>
      <c r="D20" s="259" t="s">
        <v>22</v>
      </c>
      <c r="E20" s="259"/>
      <c r="F20" s="277" t="s">
        <v>23</v>
      </c>
      <c r="G20" s="277"/>
      <c r="H20" s="277"/>
      <c r="I20" s="259" t="s">
        <v>25</v>
      </c>
    </row>
    <row r="21" spans="1:18" x14ac:dyDescent="0.25">
      <c r="A21" s="259"/>
      <c r="B21" s="259"/>
      <c r="C21" s="259"/>
      <c r="D21" s="259"/>
      <c r="E21" s="259"/>
      <c r="F21" s="277" t="s">
        <v>24</v>
      </c>
      <c r="G21" s="277"/>
      <c r="H21" s="277"/>
      <c r="I21" s="259"/>
    </row>
    <row r="22" spans="1:18" ht="45.75" hidden="1" customHeight="1" x14ac:dyDescent="0.25">
      <c r="A22" s="145" t="s">
        <v>27</v>
      </c>
      <c r="B22" s="278" t="s">
        <v>182</v>
      </c>
      <c r="C22" s="277"/>
      <c r="D22" s="260" t="s">
        <v>183</v>
      </c>
      <c r="E22" s="260"/>
      <c r="F22" s="281">
        <v>1.9E-2</v>
      </c>
      <c r="G22" s="259"/>
      <c r="H22" s="259"/>
      <c r="I22" s="140" t="s">
        <v>133</v>
      </c>
    </row>
    <row r="23" spans="1:18" ht="27.75" hidden="1" customHeight="1" x14ac:dyDescent="0.25">
      <c r="A23" s="145" t="s">
        <v>28</v>
      </c>
      <c r="B23" s="278" t="s">
        <v>34</v>
      </c>
      <c r="C23" s="277"/>
      <c r="D23" s="337" t="s">
        <v>184</v>
      </c>
      <c r="E23" s="337"/>
      <c r="F23" s="259">
        <v>945</v>
      </c>
      <c r="G23" s="259"/>
      <c r="H23" s="259"/>
      <c r="I23" s="140" t="s">
        <v>133</v>
      </c>
    </row>
    <row r="24" spans="1:18" ht="26.25" hidden="1" customHeight="1" x14ac:dyDescent="0.25">
      <c r="A24" s="145" t="s">
        <v>29</v>
      </c>
      <c r="B24" s="259" t="s">
        <v>35</v>
      </c>
      <c r="C24" s="259"/>
      <c r="D24" s="259" t="s">
        <v>185</v>
      </c>
      <c r="E24" s="259"/>
      <c r="F24" s="284">
        <v>6.14</v>
      </c>
      <c r="G24" s="259"/>
      <c r="H24" s="259"/>
      <c r="I24" s="140" t="s">
        <v>131</v>
      </c>
    </row>
    <row r="25" spans="1:18" ht="27" hidden="1" customHeight="1" x14ac:dyDescent="0.25">
      <c r="A25" s="145" t="s">
        <v>30</v>
      </c>
      <c r="B25" s="259" t="s">
        <v>36</v>
      </c>
      <c r="C25" s="259"/>
      <c r="D25" s="259" t="s">
        <v>42</v>
      </c>
      <c r="E25" s="259"/>
      <c r="F25" s="259"/>
      <c r="G25" s="259"/>
      <c r="H25" s="259"/>
      <c r="I25" s="140" t="s">
        <v>131</v>
      </c>
    </row>
    <row r="26" spans="1:18" ht="38.25" hidden="1" customHeight="1" x14ac:dyDescent="0.25">
      <c r="A26" s="145" t="s">
        <v>31</v>
      </c>
      <c r="B26" s="278" t="s">
        <v>37</v>
      </c>
      <c r="C26" s="277"/>
      <c r="D26" s="260" t="s">
        <v>43</v>
      </c>
      <c r="E26" s="259"/>
      <c r="F26" s="259"/>
      <c r="G26" s="259"/>
      <c r="H26" s="259"/>
      <c r="I26" s="140" t="s">
        <v>131</v>
      </c>
    </row>
    <row r="27" spans="1:18" ht="42.75" hidden="1" customHeight="1" x14ac:dyDescent="0.25">
      <c r="A27" s="145" t="s">
        <v>32</v>
      </c>
      <c r="B27" s="278" t="s">
        <v>61</v>
      </c>
      <c r="C27" s="277"/>
      <c r="D27" s="260" t="s">
        <v>44</v>
      </c>
      <c r="E27" s="259"/>
      <c r="F27" s="279"/>
      <c r="G27" s="285"/>
      <c r="H27" s="280"/>
      <c r="I27" s="140" t="s">
        <v>131</v>
      </c>
    </row>
    <row r="28" spans="1:18" ht="57" customHeight="1" x14ac:dyDescent="0.25">
      <c r="A28" s="145" t="s">
        <v>27</v>
      </c>
      <c r="B28" s="278" t="s">
        <v>38</v>
      </c>
      <c r="C28" s="277"/>
      <c r="D28" s="260" t="s">
        <v>44</v>
      </c>
      <c r="E28" s="259"/>
      <c r="F28" s="279" t="s">
        <v>44</v>
      </c>
      <c r="G28" s="285"/>
      <c r="H28" s="280"/>
      <c r="I28" s="140" t="s">
        <v>131</v>
      </c>
    </row>
    <row r="29" spans="1:18" x14ac:dyDescent="0.25">
      <c r="A29" s="5" t="s">
        <v>45</v>
      </c>
    </row>
    <row r="30" spans="1:18" x14ac:dyDescent="0.25">
      <c r="A30" s="293"/>
      <c r="B30" s="293"/>
      <c r="D30" s="339"/>
      <c r="E30" s="339"/>
      <c r="F30" s="339"/>
      <c r="H30" s="339"/>
      <c r="I30" s="339"/>
    </row>
    <row r="31" spans="1:18" ht="16.5" customHeight="1" x14ac:dyDescent="0.25"/>
    <row r="32" spans="1:18" x14ac:dyDescent="0.25">
      <c r="A32" s="289" t="s">
        <v>175</v>
      </c>
      <c r="B32" s="290"/>
      <c r="C32" s="290"/>
      <c r="D32" s="290"/>
      <c r="E32" s="290"/>
      <c r="F32" s="290"/>
      <c r="G32" s="290"/>
      <c r="H32" s="290"/>
      <c r="I32" s="291"/>
    </row>
    <row r="33" spans="1:9" ht="19.5" customHeight="1" x14ac:dyDescent="0.25">
      <c r="A33" s="286"/>
      <c r="B33" s="287"/>
      <c r="C33" s="288"/>
      <c r="D33" s="286"/>
      <c r="E33" s="287"/>
      <c r="F33" s="288"/>
      <c r="G33" s="286"/>
      <c r="H33" s="287"/>
      <c r="I33" s="288"/>
    </row>
    <row r="34" spans="1:9" ht="15" customHeight="1" x14ac:dyDescent="0.25">
      <c r="A34" s="292" t="s">
        <v>74</v>
      </c>
      <c r="B34" s="293"/>
      <c r="C34" s="294"/>
      <c r="D34" s="292" t="s">
        <v>75</v>
      </c>
      <c r="E34" s="293"/>
      <c r="F34" s="294"/>
      <c r="G34" s="292" t="s">
        <v>76</v>
      </c>
      <c r="H34" s="293"/>
      <c r="I34" s="294"/>
    </row>
    <row r="35" spans="1:9" ht="15" customHeight="1" x14ac:dyDescent="0.25">
      <c r="A35" s="292" t="s">
        <v>95</v>
      </c>
      <c r="B35" s="293"/>
      <c r="C35" s="294"/>
      <c r="D35" s="292" t="s">
        <v>65</v>
      </c>
      <c r="E35" s="293"/>
      <c r="F35" s="294"/>
      <c r="G35" s="293" t="s">
        <v>67</v>
      </c>
      <c r="H35" s="293"/>
      <c r="I35" s="294"/>
    </row>
    <row r="36" spans="1:9" ht="2.25" customHeight="1" x14ac:dyDescent="0.25">
      <c r="A36" s="132"/>
      <c r="B36" s="133"/>
      <c r="C36" s="133"/>
      <c r="D36" s="133"/>
      <c r="E36" s="133"/>
      <c r="F36" s="133"/>
      <c r="G36" s="133"/>
      <c r="H36" s="133"/>
      <c r="I36" s="133"/>
    </row>
    <row r="37" spans="1:9" ht="23.25" customHeight="1" x14ac:dyDescent="0.25">
      <c r="A37" s="286"/>
      <c r="B37" s="287"/>
      <c r="C37" s="288"/>
      <c r="D37" s="286"/>
      <c r="E37" s="287"/>
      <c r="F37" s="288"/>
      <c r="G37" s="286"/>
      <c r="H37" s="287"/>
      <c r="I37" s="288"/>
    </row>
    <row r="38" spans="1:9" ht="17.25" customHeight="1" x14ac:dyDescent="0.25">
      <c r="A38" s="292" t="s">
        <v>77</v>
      </c>
      <c r="B38" s="293"/>
      <c r="C38" s="294"/>
      <c r="D38" s="292" t="s">
        <v>78</v>
      </c>
      <c r="E38" s="293"/>
      <c r="F38" s="294"/>
      <c r="G38" s="292" t="s">
        <v>206</v>
      </c>
      <c r="H38" s="293"/>
      <c r="I38" s="294"/>
    </row>
    <row r="39" spans="1:9" ht="15" customHeight="1" x14ac:dyDescent="0.25">
      <c r="A39" s="292" t="s">
        <v>79</v>
      </c>
      <c r="B39" s="293"/>
      <c r="C39" s="294"/>
      <c r="D39" s="292" t="s">
        <v>66</v>
      </c>
      <c r="E39" s="293"/>
      <c r="F39" s="294"/>
      <c r="G39" s="292" t="s">
        <v>80</v>
      </c>
      <c r="H39" s="293"/>
      <c r="I39" s="294"/>
    </row>
    <row r="40" spans="1:9" hidden="1" x14ac:dyDescent="0.25">
      <c r="A40" s="289" t="s">
        <v>94</v>
      </c>
      <c r="B40" s="290"/>
      <c r="C40" s="290"/>
      <c r="D40" s="290"/>
      <c r="E40" s="290"/>
      <c r="F40" s="290"/>
      <c r="G40" s="290"/>
      <c r="H40" s="290"/>
      <c r="I40" s="291"/>
    </row>
    <row r="41" spans="1:9" hidden="1" x14ac:dyDescent="0.25">
      <c r="A41" s="132"/>
      <c r="B41" s="133"/>
      <c r="C41" s="133"/>
      <c r="D41" s="133"/>
      <c r="E41" s="133"/>
      <c r="F41" s="134"/>
      <c r="G41" s="132"/>
      <c r="H41" s="133"/>
      <c r="I41" s="134"/>
    </row>
    <row r="42" spans="1:9" ht="4.5" hidden="1" customHeight="1" x14ac:dyDescent="0.25">
      <c r="A42" s="132"/>
      <c r="B42" s="133"/>
      <c r="C42" s="133"/>
      <c r="D42" s="133"/>
      <c r="E42" s="133"/>
      <c r="F42" s="134"/>
      <c r="G42" s="132"/>
      <c r="H42" s="133"/>
      <c r="I42" s="134"/>
    </row>
    <row r="43" spans="1:9" s="24" customFormat="1" ht="23.25" hidden="1" customHeight="1" x14ac:dyDescent="0.25">
      <c r="A43" s="292" t="s">
        <v>89</v>
      </c>
      <c r="B43" s="293"/>
      <c r="C43" s="293"/>
      <c r="D43" s="293"/>
      <c r="E43" s="293"/>
      <c r="F43" s="294"/>
      <c r="G43" s="299" t="s">
        <v>91</v>
      </c>
      <c r="H43" s="300"/>
      <c r="I43" s="301"/>
    </row>
    <row r="44" spans="1:9" s="24" customFormat="1" hidden="1" x14ac:dyDescent="0.25">
      <c r="A44" s="135"/>
      <c r="B44" s="136" t="s">
        <v>90</v>
      </c>
      <c r="C44" s="136"/>
      <c r="D44" s="136"/>
      <c r="E44" s="136"/>
      <c r="F44" s="137"/>
      <c r="G44" s="302" t="s">
        <v>92</v>
      </c>
      <c r="H44" s="303"/>
      <c r="I44" s="304"/>
    </row>
    <row r="45" spans="1:9" x14ac:dyDescent="0.25">
      <c r="A45" s="289" t="s">
        <v>179</v>
      </c>
      <c r="B45" s="290"/>
      <c r="C45" s="290"/>
      <c r="D45" s="290"/>
      <c r="E45" s="290"/>
      <c r="F45" s="290"/>
      <c r="G45" s="290"/>
      <c r="H45" s="290"/>
      <c r="I45" s="291"/>
    </row>
    <row r="46" spans="1:9" x14ac:dyDescent="0.25">
      <c r="A46" s="132"/>
      <c r="B46" s="133"/>
      <c r="C46" s="133"/>
      <c r="D46" s="133"/>
      <c r="E46" s="133"/>
      <c r="F46" s="134"/>
      <c r="G46" s="132"/>
      <c r="H46" s="133"/>
      <c r="I46" s="134"/>
    </row>
    <row r="47" spans="1:9" ht="12.75" customHeight="1" x14ac:dyDescent="0.25">
      <c r="A47" s="132"/>
      <c r="B47" s="133"/>
      <c r="C47" s="133"/>
      <c r="D47" s="133"/>
      <c r="E47" s="133"/>
      <c r="F47" s="134"/>
      <c r="H47" s="151"/>
      <c r="I47" s="152"/>
    </row>
    <row r="48" spans="1:9" s="24" customFormat="1" ht="13.5" customHeight="1" x14ac:dyDescent="0.25">
      <c r="A48" s="333" t="s">
        <v>199</v>
      </c>
      <c r="B48" s="333"/>
      <c r="C48" s="333"/>
      <c r="D48" s="333"/>
      <c r="E48" s="333"/>
      <c r="F48" s="307"/>
      <c r="G48" s="305" t="s">
        <v>200</v>
      </c>
      <c r="H48" s="306"/>
      <c r="I48" s="307"/>
    </row>
    <row r="49" spans="1:9" s="24" customFormat="1" x14ac:dyDescent="0.25">
      <c r="A49" s="309" t="s">
        <v>180</v>
      </c>
      <c r="B49" s="309"/>
      <c r="C49" s="309"/>
      <c r="D49" s="309"/>
      <c r="E49" s="309"/>
      <c r="F49" s="310"/>
      <c r="G49" s="308" t="s">
        <v>181</v>
      </c>
      <c r="H49" s="309"/>
      <c r="I49" s="310"/>
    </row>
    <row r="55" spans="1:9" x14ac:dyDescent="0.25">
      <c r="E55" s="133"/>
    </row>
  </sheetData>
  <mergeCells count="81">
    <mergeCell ref="A48:F48"/>
    <mergeCell ref="G48:I48"/>
    <mergeCell ref="A49:F49"/>
    <mergeCell ref="G49:I49"/>
    <mergeCell ref="C6:G6"/>
    <mergeCell ref="A40:I40"/>
    <mergeCell ref="A43:F43"/>
    <mergeCell ref="G43:I43"/>
    <mergeCell ref="G44:I44"/>
    <mergeCell ref="A19:I19"/>
    <mergeCell ref="A45:I45"/>
    <mergeCell ref="A38:C38"/>
    <mergeCell ref="D38:F38"/>
    <mergeCell ref="G38:I38"/>
    <mergeCell ref="A39:C39"/>
    <mergeCell ref="D39:F39"/>
    <mergeCell ref="G39:I39"/>
    <mergeCell ref="A35:C35"/>
    <mergeCell ref="D35:F35"/>
    <mergeCell ref="G35:I35"/>
    <mergeCell ref="A37:C37"/>
    <mergeCell ref="D37:F37"/>
    <mergeCell ref="G37:I37"/>
    <mergeCell ref="A32:I32"/>
    <mergeCell ref="A33:C33"/>
    <mergeCell ref="D33:F33"/>
    <mergeCell ref="G33:I33"/>
    <mergeCell ref="A34:C34"/>
    <mergeCell ref="D34:F34"/>
    <mergeCell ref="G34:I34"/>
    <mergeCell ref="B28:C28"/>
    <mergeCell ref="D28:E28"/>
    <mergeCell ref="F28:H28"/>
    <mergeCell ref="A30:B30"/>
    <mergeCell ref="D30:F30"/>
    <mergeCell ref="H30:I30"/>
    <mergeCell ref="B26:C26"/>
    <mergeCell ref="D26:E26"/>
    <mergeCell ref="F26:H26"/>
    <mergeCell ref="B27:C27"/>
    <mergeCell ref="D27:E27"/>
    <mergeCell ref="F27:H27"/>
    <mergeCell ref="B24:C24"/>
    <mergeCell ref="D24:E24"/>
    <mergeCell ref="F24:H24"/>
    <mergeCell ref="B25:C25"/>
    <mergeCell ref="D25:E25"/>
    <mergeCell ref="F25:H25"/>
    <mergeCell ref="B22:C22"/>
    <mergeCell ref="D22:E22"/>
    <mergeCell ref="F22:H22"/>
    <mergeCell ref="B23:C23"/>
    <mergeCell ref="D23:E23"/>
    <mergeCell ref="F23:H23"/>
    <mergeCell ref="Q16:R16"/>
    <mergeCell ref="B17:D17"/>
    <mergeCell ref="Q17:R17"/>
    <mergeCell ref="B18:D18"/>
    <mergeCell ref="A20:A21"/>
    <mergeCell ref="B20:C21"/>
    <mergeCell ref="D20:E21"/>
    <mergeCell ref="F20:H20"/>
    <mergeCell ref="I20:I21"/>
    <mergeCell ref="F21:H21"/>
    <mergeCell ref="H13:H14"/>
    <mergeCell ref="I13:I14"/>
    <mergeCell ref="C15:D15"/>
    <mergeCell ref="I15:I18"/>
    <mergeCell ref="B16:D16"/>
    <mergeCell ref="H16:H18"/>
    <mergeCell ref="F13:G13"/>
    <mergeCell ref="A9:B9"/>
    <mergeCell ref="A10:B10"/>
    <mergeCell ref="A13:A14"/>
    <mergeCell ref="B13:D14"/>
    <mergeCell ref="E13:E14"/>
    <mergeCell ref="A1:I1"/>
    <mergeCell ref="A2:I2"/>
    <mergeCell ref="A4:I4"/>
    <mergeCell ref="A5:B5"/>
    <mergeCell ref="A6:B6"/>
  </mergeCells>
  <printOptions horizontalCentered="1"/>
  <pageMargins left="0.45" right="0.2" top="0.5" bottom="0.25" header="0.3" footer="0.05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25</vt:i4>
      </vt:variant>
    </vt:vector>
  </HeadingPairs>
  <TitlesOfParts>
    <vt:vector size="45" baseType="lpstr">
      <vt:lpstr>Inspection63</vt:lpstr>
      <vt:lpstr>Inspection63 (2)</vt:lpstr>
      <vt:lpstr>Inspection50</vt:lpstr>
      <vt:lpstr>Inspection50 (2)</vt:lpstr>
      <vt:lpstr>Inspection 40</vt:lpstr>
      <vt:lpstr>Inspection 32</vt:lpstr>
      <vt:lpstr>Inspection 32 (2)</vt:lpstr>
      <vt:lpstr>Inspection 25</vt:lpstr>
      <vt:lpstr>Inspection 25 (2)</vt:lpstr>
      <vt:lpstr>Inspection -20</vt:lpstr>
      <vt:lpstr>Inspection -20 (2)</vt:lpstr>
      <vt:lpstr>Wall Thickness</vt:lpstr>
      <vt:lpstr>Ovality</vt:lpstr>
      <vt:lpstr>Diameter</vt:lpstr>
      <vt:lpstr>Density</vt:lpstr>
      <vt:lpstr>Longutudinal Reversion </vt:lpstr>
      <vt:lpstr>Elongation at Break</vt:lpstr>
      <vt:lpstr>Melt Mass Flow (2)</vt:lpstr>
      <vt:lpstr>Melt Mass Flow</vt:lpstr>
      <vt:lpstr>Sheet1</vt:lpstr>
      <vt:lpstr>Density!Print_Area</vt:lpstr>
      <vt:lpstr>Diameter!Print_Area</vt:lpstr>
      <vt:lpstr>'Elongation at Break'!Print_Area</vt:lpstr>
      <vt:lpstr>'Inspection -20'!Print_Area</vt:lpstr>
      <vt:lpstr>'Inspection -20 (2)'!Print_Area</vt:lpstr>
      <vt:lpstr>'Inspection 25'!Print_Area</vt:lpstr>
      <vt:lpstr>'Inspection 25 (2)'!Print_Area</vt:lpstr>
      <vt:lpstr>'Inspection 32'!Print_Area</vt:lpstr>
      <vt:lpstr>'Inspection 32 (2)'!Print_Area</vt:lpstr>
      <vt:lpstr>'Inspection 40'!Print_Area</vt:lpstr>
      <vt:lpstr>Inspection50!Print_Area</vt:lpstr>
      <vt:lpstr>'Inspection50 (2)'!Print_Area</vt:lpstr>
      <vt:lpstr>Inspection63!Print_Area</vt:lpstr>
      <vt:lpstr>'Inspection63 (2)'!Print_Area</vt:lpstr>
      <vt:lpstr>'Longutudinal Reversion '!Print_Area</vt:lpstr>
      <vt:lpstr>'Melt Mass Flow'!Print_Area</vt:lpstr>
      <vt:lpstr>'Melt Mass Flow (2)'!Print_Area</vt:lpstr>
      <vt:lpstr>Ovality!Print_Area</vt:lpstr>
      <vt:lpstr>Sheet1!Print_Area</vt:lpstr>
      <vt:lpstr>'Wall Thickness'!Print_Area</vt:lpstr>
      <vt:lpstr>Diameter!Print_Titles</vt:lpstr>
      <vt:lpstr>'Elongation at Break'!Print_Titles</vt:lpstr>
      <vt:lpstr>'Longutudinal Reversion '!Print_Titles</vt:lpstr>
      <vt:lpstr>Ovality!Print_Titles</vt:lpstr>
      <vt:lpstr>'Wall Thickness'!Print_Titles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2023-04-21T05:20:56Z</cp:lastPrinted>
  <dcterms:created xsi:type="dcterms:W3CDTF">2017-04-26T04:39:06Z</dcterms:created>
  <dcterms:modified xsi:type="dcterms:W3CDTF">2023-04-21T05:37:41Z</dcterms:modified>
</cp:coreProperties>
</file>